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2.xml" ContentType="application/vnd.openxmlformats-officedocument.drawing+xml"/>
  <Override PartName="/xl/tables/table10.xml" ContentType="application/vnd.openxmlformats-officedocument.spreadsheetml.table+xml"/>
  <Override PartName="/xl/drawings/drawing3.xml" ContentType="application/vnd.openxmlformats-officedocument.drawing+xml"/>
  <Override PartName="/xl/tables/table1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cned-my.sharepoint.com/personal/solene_robert_cned_org/Documents/[Principal]Dossiers DMOA/Espace inscrit/AN/EB/"/>
    </mc:Choice>
  </mc:AlternateContent>
  <xr:revisionPtr revIDLastSave="0" documentId="8_{556BF3BB-4376-485E-B893-ECE62ED9E790}" xr6:coauthVersionLast="47" xr6:coauthVersionMax="47" xr10:uidLastSave="{00000000-0000-0000-0000-000000000000}"/>
  <bookViews>
    <workbookView xWindow="-108" yWindow="-108" windowWidth="23256" windowHeight="13896" tabRatio="763" firstSheet="10" activeTab="10" xr2:uid="{00000000-000D-0000-FFFF-FFFF00000000}"/>
  </bookViews>
  <sheets>
    <sheet name="Projet" sheetId="4" r:id="rId1"/>
    <sheet name="Transverse" sheetId="109" r:id="rId2"/>
    <sheet name="Page1" sheetId="110" r:id="rId3"/>
    <sheet name="Page2" sheetId="111" r:id="rId4"/>
    <sheet name="Page3" sheetId="112" r:id="rId5"/>
    <sheet name="Page4" sheetId="113" r:id="rId6"/>
    <sheet name="Page5" sheetId="114" r:id="rId7"/>
    <sheet name="Page6" sheetId="115" r:id="rId8"/>
    <sheet name="Page7" sheetId="116" r:id="rId9"/>
    <sheet name="Page8" sheetId="117" r:id="rId10"/>
    <sheet name="Synthèse" sheetId="1" r:id="rId11"/>
    <sheet name="Récapitulatif" sheetId="10" r:id="rId12"/>
    <sheet name="Licences - Crédits" sheetId="107" r:id="rId13"/>
    <sheet name="Modèle" sheetId="2" state="hidden" r:id="rId14"/>
    <sheet name="Value" sheetId="8" state="hidden" r:id="rId15"/>
  </sheets>
  <definedNames>
    <definedName name="_xlnm._FilterDatabase" localSheetId="0" hidden="1">Projet!$C$26:$D$28</definedName>
    <definedName name="_xlnm._FilterDatabase" localSheetId="11" hidden="1">Récapitulatif!$A$1:$M$56</definedName>
    <definedName name="_xlnm._FilterDatabase" localSheetId="10" hidden="1">Synthèse!$A$10:$F$10</definedName>
    <definedName name="Difficulte">Value!$T$2:$T$4</definedName>
    <definedName name="Etat">Value!$AB$2:$AB$6</definedName>
    <definedName name="_xlnm.Print_Titles" localSheetId="10">Synthèse!$10:$10</definedName>
    <definedName name="méthode">Value!$Y$2:$Y$3</definedName>
    <definedName name="Priorité">Value!$T$11:$T$14</definedName>
    <definedName name="Reproductibilite">Value!$V$2:$V$4</definedName>
    <definedName name="TabSyntez" localSheetId="1">Tableau1[]</definedName>
    <definedName name="TabSyntez">Tableau1[]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0" i="117" l="1"/>
  <c r="N116" i="1" l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H110" i="116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H110" i="115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H110" i="114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H110" i="113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H110" i="112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10" i="11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H110" i="110"/>
  <c r="E53" i="8" l="1"/>
  <c r="E66" i="8"/>
  <c r="H43" i="8"/>
  <c r="F92" i="8"/>
  <c r="F32" i="8"/>
  <c r="F15" i="8"/>
  <c r="H65" i="8"/>
  <c r="E16" i="8"/>
  <c r="F77" i="8"/>
  <c r="E75" i="8"/>
  <c r="E74" i="8"/>
  <c r="E13" i="8"/>
  <c r="F4" i="8"/>
  <c r="E103" i="8"/>
  <c r="F54" i="8"/>
  <c r="F65" i="8"/>
  <c r="H64" i="8"/>
  <c r="E56" i="8"/>
  <c r="E14" i="8"/>
  <c r="F68" i="8"/>
  <c r="E101" i="8"/>
  <c r="F99" i="8"/>
  <c r="E5" i="8"/>
  <c r="F72" i="8"/>
  <c r="E68" i="8"/>
  <c r="F95" i="8"/>
  <c r="G107" i="8"/>
  <c r="E35" i="8"/>
  <c r="H96" i="8"/>
  <c r="H34" i="8"/>
  <c r="F12" i="8"/>
  <c r="F84" i="8"/>
  <c r="H82" i="8"/>
  <c r="F83" i="8"/>
  <c r="G47" i="8"/>
  <c r="H46" i="8"/>
  <c r="E7" i="8"/>
  <c r="E67" i="8"/>
  <c r="E84" i="8"/>
  <c r="F52" i="8"/>
  <c r="E55" i="8"/>
  <c r="E37" i="8"/>
  <c r="E85" i="8"/>
  <c r="AH3" i="8"/>
  <c r="G3" i="8"/>
  <c r="E63" i="8"/>
  <c r="H83" i="8"/>
  <c r="F24" i="8"/>
  <c r="G64" i="8"/>
  <c r="E104" i="8"/>
  <c r="G85" i="8"/>
  <c r="G105" i="8"/>
  <c r="H84" i="8"/>
  <c r="E26" i="8"/>
  <c r="G84" i="8"/>
  <c r="F6" i="8"/>
  <c r="E46" i="8"/>
  <c r="F86" i="8"/>
  <c r="H106" i="8"/>
  <c r="E27" i="8"/>
  <c r="E47" i="8"/>
  <c r="H67" i="8"/>
  <c r="E8" i="8"/>
  <c r="E28" i="8"/>
  <c r="E48" i="8"/>
  <c r="F9" i="8"/>
  <c r="F29" i="8"/>
  <c r="E69" i="8"/>
  <c r="F89" i="8"/>
  <c r="F10" i="8"/>
  <c r="H30" i="8"/>
  <c r="F50" i="8"/>
  <c r="E70" i="8"/>
  <c r="G90" i="8"/>
  <c r="E11" i="8"/>
  <c r="E31" i="8"/>
  <c r="F51" i="8"/>
  <c r="F71" i="8"/>
  <c r="H66" i="8"/>
  <c r="G66" i="8"/>
  <c r="F66" i="8"/>
  <c r="F38" i="8"/>
  <c r="F78" i="8"/>
  <c r="F3" i="8"/>
  <c r="H39" i="8"/>
  <c r="E59" i="8"/>
  <c r="E79" i="8"/>
  <c r="E40" i="8"/>
  <c r="E100" i="8"/>
  <c r="H21" i="8"/>
  <c r="E41" i="8"/>
  <c r="H22" i="8"/>
  <c r="F42" i="8"/>
  <c r="E102" i="8"/>
  <c r="AJ9" i="8"/>
  <c r="E24" i="8"/>
  <c r="E25" i="8"/>
  <c r="F26" i="8"/>
  <c r="F25" i="8"/>
  <c r="H42" i="8"/>
  <c r="E43" i="8"/>
  <c r="H63" i="8"/>
  <c r="G93" i="8"/>
  <c r="H3" i="8"/>
  <c r="F80" i="8"/>
  <c r="E23" i="8"/>
  <c r="H47" i="8"/>
  <c r="G83" i="8"/>
  <c r="E17" i="8"/>
  <c r="F82" i="8"/>
  <c r="H6" i="8"/>
  <c r="E4" i="8"/>
  <c r="E83" i="8"/>
  <c r="F27" i="8"/>
  <c r="F28" i="8"/>
  <c r="G62" i="8"/>
  <c r="G86" i="8"/>
  <c r="F49" i="8"/>
  <c r="G6" i="8"/>
  <c r="H5" i="8"/>
  <c r="H26" i="8"/>
  <c r="G104" i="8"/>
  <c r="E107" i="8"/>
  <c r="G22" i="8"/>
  <c r="G94" i="8"/>
  <c r="G5" i="8"/>
  <c r="F5" i="8"/>
  <c r="AN5" i="8"/>
  <c r="F85" i="8"/>
  <c r="E106" i="8"/>
  <c r="AH2" i="8"/>
  <c r="H104" i="8"/>
  <c r="E91" i="8"/>
  <c r="AL4" i="8"/>
  <c r="AM2" i="8"/>
  <c r="AL9" i="8"/>
  <c r="AH6" i="8"/>
  <c r="H7" i="1" s="1"/>
  <c r="AH4" i="8"/>
  <c r="AH5" i="8"/>
  <c r="H88" i="8"/>
  <c r="F88" i="8"/>
  <c r="F87" i="8"/>
  <c r="E87" i="8"/>
  <c r="AN9" i="8"/>
  <c r="AL2" i="8"/>
  <c r="AL3" i="8"/>
  <c r="AL5" i="8"/>
  <c r="AL6" i="8"/>
  <c r="L7" i="1" s="1"/>
  <c r="AL7" i="8"/>
  <c r="AL8" i="8"/>
  <c r="AK9" i="8"/>
  <c r="AJ3" i="8"/>
  <c r="AJ4" i="8"/>
  <c r="AJ5" i="8"/>
  <c r="AJ7" i="8"/>
  <c r="AJ8" i="8"/>
  <c r="AJ6" i="8"/>
  <c r="J7" i="1" s="1"/>
  <c r="AJ2" i="8"/>
  <c r="F45" i="8"/>
  <c r="AI6" i="8"/>
  <c r="I7" i="1" s="1"/>
  <c r="AH8" i="8"/>
  <c r="E45" i="8"/>
  <c r="AN2" i="8"/>
  <c r="AN3" i="8"/>
  <c r="AN4" i="8"/>
  <c r="AN6" i="8"/>
  <c r="N7" i="1" s="1"/>
  <c r="AN7" i="8"/>
  <c r="AN8" i="8"/>
  <c r="AM3" i="8"/>
  <c r="AM8" i="8"/>
  <c r="AM5" i="8"/>
  <c r="AM4" i="8"/>
  <c r="AM6" i="8"/>
  <c r="M7" i="1" s="1"/>
  <c r="AM9" i="8"/>
  <c r="AM7" i="8"/>
  <c r="AK4" i="8"/>
  <c r="AK7" i="8"/>
  <c r="AK8" i="8"/>
  <c r="AK2" i="8"/>
  <c r="AK3" i="8"/>
  <c r="AK5" i="8"/>
  <c r="AK6" i="8"/>
  <c r="K7" i="1" s="1"/>
  <c r="AI2" i="8"/>
  <c r="AI3" i="8"/>
  <c r="AI4" i="8"/>
  <c r="AI8" i="8"/>
  <c r="AI9" i="8"/>
  <c r="AI7" i="8"/>
  <c r="AI5" i="8"/>
  <c r="AH7" i="8"/>
  <c r="AH9" i="8"/>
  <c r="E44" i="8"/>
  <c r="N117" i="1"/>
  <c r="E20" i="8"/>
  <c r="H107" i="8"/>
  <c r="E81" i="8"/>
  <c r="G67" i="8"/>
  <c r="E86" i="8"/>
  <c r="F47" i="8"/>
  <c r="M117" i="1"/>
  <c r="H48" i="8"/>
  <c r="F48" i="8"/>
  <c r="H8" i="8"/>
  <c r="G98" i="8"/>
  <c r="H36" i="8"/>
  <c r="H45" i="8"/>
  <c r="G28" i="8"/>
  <c r="F105" i="8"/>
  <c r="G45" i="8"/>
  <c r="E73" i="8"/>
  <c r="E57" i="8"/>
  <c r="H27" i="8"/>
  <c r="L117" i="1"/>
  <c r="G33" i="8"/>
  <c r="F67" i="8"/>
  <c r="E6" i="8"/>
  <c r="G27" i="8"/>
  <c r="E61" i="8"/>
  <c r="K117" i="1"/>
  <c r="E2" i="8"/>
  <c r="G44" i="8"/>
  <c r="F43" i="8"/>
  <c r="E22" i="8"/>
  <c r="F23" i="8"/>
  <c r="F104" i="8"/>
  <c r="H24" i="8"/>
  <c r="G76" i="8"/>
  <c r="F102" i="8"/>
  <c r="G102" i="8"/>
  <c r="H86" i="8"/>
  <c r="E65" i="8"/>
  <c r="H25" i="8"/>
  <c r="G25" i="8"/>
  <c r="H62" i="8"/>
  <c r="G65" i="8"/>
  <c r="E3" i="8"/>
  <c r="G26" i="8"/>
  <c r="F44" i="8"/>
  <c r="H97" i="8"/>
  <c r="H105" i="8"/>
  <c r="H18" i="8"/>
  <c r="F58" i="8"/>
  <c r="E19" i="8"/>
  <c r="G106" i="8"/>
  <c r="G46" i="8"/>
  <c r="F106" i="8"/>
  <c r="F46" i="8"/>
  <c r="J117" i="1"/>
  <c r="E64" i="8"/>
  <c r="F91" i="8"/>
  <c r="H93" i="8"/>
  <c r="G68" i="8"/>
  <c r="E105" i="8"/>
  <c r="G24" i="8"/>
  <c r="I117" i="1"/>
  <c r="H99" i="8"/>
  <c r="H94" i="8"/>
  <c r="G99" i="8"/>
  <c r="G59" i="8"/>
  <c r="H79" i="8"/>
  <c r="F107" i="8"/>
  <c r="G39" i="8"/>
  <c r="E88" i="8"/>
  <c r="F59" i="8"/>
  <c r="F39" i="8"/>
  <c r="F19" i="8"/>
  <c r="E99" i="8"/>
  <c r="G8" i="8"/>
  <c r="H59" i="8"/>
  <c r="G79" i="8"/>
  <c r="F79" i="8"/>
  <c r="E39" i="8"/>
  <c r="E60" i="8"/>
  <c r="F8" i="8"/>
  <c r="G19" i="8"/>
  <c r="G7" i="8"/>
  <c r="H68" i="8"/>
  <c r="G88" i="8"/>
  <c r="H19" i="8"/>
  <c r="H7" i="8"/>
  <c r="H87" i="8"/>
  <c r="G87" i="8"/>
  <c r="G48" i="8"/>
  <c r="H28" i="8"/>
  <c r="F7" i="8"/>
  <c r="G71" i="8"/>
  <c r="G43" i="8"/>
  <c r="G63" i="8"/>
  <c r="H44" i="8"/>
  <c r="H12" i="8"/>
  <c r="E15" i="8"/>
  <c r="F63" i="8"/>
  <c r="E51" i="8"/>
  <c r="E52" i="8"/>
  <c r="H2" i="8"/>
  <c r="G103" i="8"/>
  <c r="H23" i="8"/>
  <c r="H90" i="8"/>
  <c r="G2" i="8"/>
  <c r="F103" i="8"/>
  <c r="H85" i="8"/>
  <c r="E9" i="8"/>
  <c r="H103" i="8"/>
  <c r="F2" i="8"/>
  <c r="H117" i="1"/>
  <c r="H98" i="8"/>
  <c r="E98" i="8"/>
  <c r="G58" i="8"/>
  <c r="F18" i="8"/>
  <c r="G97" i="8"/>
  <c r="E58" i="8"/>
  <c r="H77" i="8"/>
  <c r="E33" i="8"/>
  <c r="G77" i="8"/>
  <c r="G53" i="8"/>
  <c r="H32" i="8"/>
  <c r="E12" i="8"/>
  <c r="H72" i="8"/>
  <c r="E32" i="8"/>
  <c r="H92" i="8"/>
  <c r="H73" i="8"/>
  <c r="F53" i="8"/>
  <c r="G32" i="8"/>
  <c r="H33" i="8"/>
  <c r="F98" i="8"/>
  <c r="G18" i="8"/>
  <c r="H78" i="8"/>
  <c r="E38" i="8"/>
  <c r="H57" i="8"/>
  <c r="H13" i="8"/>
  <c r="E78" i="8"/>
  <c r="F33" i="8"/>
  <c r="F93" i="8"/>
  <c r="H53" i="8"/>
  <c r="G31" i="8"/>
  <c r="E93" i="8"/>
  <c r="G92" i="8"/>
  <c r="G73" i="8"/>
  <c r="F100" i="8"/>
  <c r="H38" i="8"/>
  <c r="H58" i="8"/>
  <c r="E18" i="8"/>
  <c r="H51" i="8"/>
  <c r="G38" i="8"/>
  <c r="G78" i="8"/>
  <c r="G57" i="8"/>
  <c r="G13" i="8"/>
  <c r="E92" i="8"/>
  <c r="F75" i="8"/>
  <c r="H71" i="8"/>
  <c r="G51" i="8"/>
  <c r="F73" i="8"/>
  <c r="H52" i="8"/>
  <c r="F31" i="8"/>
  <c r="E71" i="8"/>
  <c r="E72" i="8"/>
  <c r="F90" i="8"/>
  <c r="E30" i="8"/>
  <c r="E95" i="8"/>
  <c r="E90" i="8"/>
  <c r="H70" i="8"/>
  <c r="H50" i="8"/>
  <c r="H29" i="8"/>
  <c r="F60" i="8"/>
  <c r="G70" i="8"/>
  <c r="G89" i="8"/>
  <c r="E29" i="8"/>
  <c r="F55" i="8"/>
  <c r="E94" i="8"/>
  <c r="E89" i="8"/>
  <c r="H69" i="8"/>
  <c r="H49" i="8"/>
  <c r="F34" i="8"/>
  <c r="G54" i="8"/>
  <c r="E49" i="8"/>
  <c r="H102" i="8"/>
  <c r="H74" i="8"/>
  <c r="G69" i="8"/>
  <c r="F64" i="8"/>
  <c r="G49" i="8"/>
  <c r="E34" i="8"/>
  <c r="G23" i="8"/>
  <c r="F13" i="8"/>
  <c r="G74" i="8"/>
  <c r="F69" i="8"/>
  <c r="H54" i="8"/>
  <c r="F40" i="8"/>
  <c r="F94" i="8"/>
  <c r="F74" i="8"/>
  <c r="G29" i="8"/>
  <c r="F70" i="8"/>
  <c r="H10" i="8"/>
  <c r="F30" i="8"/>
  <c r="G42" i="8"/>
  <c r="F22" i="8"/>
  <c r="F35" i="8"/>
  <c r="G50" i="8"/>
  <c r="H89" i="8"/>
  <c r="E50" i="8"/>
  <c r="G10" i="8"/>
  <c r="E42" i="8"/>
  <c r="E54" i="8"/>
  <c r="F20" i="8"/>
  <c r="E10" i="8"/>
  <c r="E82" i="8"/>
  <c r="F62" i="8"/>
  <c r="E97" i="8"/>
  <c r="H9" i="8"/>
  <c r="H4" i="8"/>
  <c r="H91" i="8"/>
  <c r="E80" i="8"/>
  <c r="G72" i="8"/>
  <c r="E62" i="8"/>
  <c r="G52" i="8"/>
  <c r="H14" i="8"/>
  <c r="G9" i="8"/>
  <c r="G34" i="8"/>
  <c r="G82" i="8"/>
  <c r="G4" i="8"/>
  <c r="G91" i="8"/>
  <c r="H31" i="8"/>
  <c r="G14" i="8"/>
  <c r="F14" i="8"/>
  <c r="H37" i="8"/>
  <c r="H17" i="8"/>
  <c r="G37" i="8"/>
  <c r="G17" i="8"/>
  <c r="G12" i="8"/>
  <c r="F57" i="8"/>
  <c r="F37" i="8"/>
  <c r="F17" i="8"/>
  <c r="H16" i="8"/>
  <c r="G16" i="8"/>
  <c r="H101" i="8"/>
  <c r="H81" i="8"/>
  <c r="H61" i="8"/>
  <c r="H41" i="8"/>
  <c r="G101" i="8"/>
  <c r="G61" i="8"/>
  <c r="G56" i="8"/>
  <c r="G41" i="8"/>
  <c r="G36" i="8"/>
  <c r="G21" i="8"/>
  <c r="F101" i="8"/>
  <c r="F96" i="8"/>
  <c r="F81" i="8"/>
  <c r="F76" i="8"/>
  <c r="F61" i="8"/>
  <c r="F56" i="8"/>
  <c r="F41" i="8"/>
  <c r="F36" i="8"/>
  <c r="F21" i="8"/>
  <c r="F16" i="8"/>
  <c r="E36" i="8"/>
  <c r="E21" i="8"/>
  <c r="F97" i="8"/>
  <c r="G96" i="8"/>
  <c r="G81" i="8"/>
  <c r="E96" i="8"/>
  <c r="E76" i="8"/>
  <c r="H95" i="8"/>
  <c r="H80" i="8"/>
  <c r="H40" i="8"/>
  <c r="H20" i="8"/>
  <c r="H15" i="8"/>
  <c r="E77" i="8"/>
  <c r="H76" i="8"/>
  <c r="H55" i="8"/>
  <c r="H35" i="8"/>
  <c r="G100" i="8"/>
  <c r="G95" i="8"/>
  <c r="G80" i="8"/>
  <c r="G75" i="8"/>
  <c r="G60" i="8"/>
  <c r="G55" i="8"/>
  <c r="G40" i="8"/>
  <c r="G35" i="8"/>
  <c r="G30" i="8"/>
  <c r="G20" i="8"/>
  <c r="G15" i="8"/>
  <c r="H56" i="8"/>
  <c r="H100" i="8"/>
  <c r="H75" i="8"/>
  <c r="H60" i="8"/>
  <c r="M150" i="8"/>
  <c r="M148" i="8"/>
  <c r="M149" i="8"/>
  <c r="AH16" i="8" l="1"/>
  <c r="H6" i="1" s="1"/>
  <c r="AM16" i="8"/>
  <c r="M6" i="1" s="1"/>
  <c r="AL10" i="8"/>
  <c r="AL13" i="8" s="1"/>
  <c r="AH10" i="8"/>
  <c r="AH14" i="8" s="1"/>
  <c r="AN10" i="8"/>
  <c r="AN13" i="8" s="1"/>
  <c r="AK16" i="8"/>
  <c r="K6" i="1" s="1"/>
  <c r="AJ16" i="8"/>
  <c r="J6" i="1" s="1"/>
  <c r="AI10" i="8"/>
  <c r="AI15" i="8" s="1"/>
  <c r="AL11" i="8"/>
  <c r="AL16" i="8"/>
  <c r="L6" i="1" s="1"/>
  <c r="AJ11" i="8"/>
  <c r="AI11" i="8"/>
  <c r="AN11" i="8"/>
  <c r="AJ10" i="8"/>
  <c r="AJ15" i="8" s="1"/>
  <c r="AH11" i="8"/>
  <c r="AN16" i="8"/>
  <c r="N6" i="1" s="1"/>
  <c r="AM11" i="8"/>
  <c r="AM10" i="8"/>
  <c r="AM14" i="8" s="1"/>
  <c r="AK11" i="8"/>
  <c r="AK10" i="8"/>
  <c r="AK14" i="8" s="1"/>
  <c r="AI16" i="8"/>
  <c r="I6" i="1" s="1"/>
  <c r="D107" i="8"/>
  <c r="C107" i="8"/>
  <c r="B107" i="8"/>
  <c r="D106" i="8"/>
  <c r="C106" i="8"/>
  <c r="B106" i="8"/>
  <c r="D105" i="8"/>
  <c r="C105" i="8"/>
  <c r="B105" i="8"/>
  <c r="D104" i="8"/>
  <c r="C104" i="8"/>
  <c r="B104" i="8"/>
  <c r="D103" i="8"/>
  <c r="C103" i="8"/>
  <c r="B103" i="8"/>
  <c r="D102" i="8"/>
  <c r="C102" i="8"/>
  <c r="B102" i="8"/>
  <c r="D101" i="8"/>
  <c r="C101" i="8"/>
  <c r="B101" i="8"/>
  <c r="D100" i="8"/>
  <c r="C100" i="8"/>
  <c r="B100" i="8"/>
  <c r="D99" i="8"/>
  <c r="C99" i="8"/>
  <c r="B99" i="8"/>
  <c r="D98" i="8"/>
  <c r="C98" i="8"/>
  <c r="B98" i="8"/>
  <c r="D97" i="8"/>
  <c r="C97" i="8"/>
  <c r="B97" i="8"/>
  <c r="D96" i="8"/>
  <c r="C96" i="8"/>
  <c r="B96" i="8"/>
  <c r="D95" i="8"/>
  <c r="C95" i="8"/>
  <c r="B95" i="8"/>
  <c r="D94" i="8"/>
  <c r="C94" i="8"/>
  <c r="B94" i="8"/>
  <c r="D93" i="8"/>
  <c r="C93" i="8"/>
  <c r="B93" i="8"/>
  <c r="D92" i="8"/>
  <c r="C92" i="8"/>
  <c r="B92" i="8"/>
  <c r="D91" i="8"/>
  <c r="C91" i="8"/>
  <c r="B91" i="8"/>
  <c r="D90" i="8"/>
  <c r="C90" i="8"/>
  <c r="B90" i="8"/>
  <c r="D89" i="8"/>
  <c r="C89" i="8"/>
  <c r="B89" i="8"/>
  <c r="D88" i="8"/>
  <c r="C88" i="8"/>
  <c r="B88" i="8"/>
  <c r="D87" i="8"/>
  <c r="C87" i="8"/>
  <c r="B87" i="8"/>
  <c r="D86" i="8"/>
  <c r="C86" i="8"/>
  <c r="B86" i="8"/>
  <c r="D85" i="8"/>
  <c r="C85" i="8"/>
  <c r="B85" i="8"/>
  <c r="D84" i="8"/>
  <c r="C84" i="8"/>
  <c r="B84" i="8"/>
  <c r="D83" i="8"/>
  <c r="C83" i="8"/>
  <c r="B83" i="8"/>
  <c r="D82" i="8"/>
  <c r="C82" i="8"/>
  <c r="B82" i="8"/>
  <c r="D81" i="8"/>
  <c r="C81" i="8"/>
  <c r="B81" i="8"/>
  <c r="D80" i="8"/>
  <c r="C80" i="8"/>
  <c r="B80" i="8"/>
  <c r="D79" i="8"/>
  <c r="C79" i="8"/>
  <c r="B79" i="8"/>
  <c r="D78" i="8"/>
  <c r="C78" i="8"/>
  <c r="B78" i="8"/>
  <c r="D77" i="8"/>
  <c r="C77" i="8"/>
  <c r="B77" i="8"/>
  <c r="D76" i="8"/>
  <c r="C76" i="8"/>
  <c r="B76" i="8"/>
  <c r="D75" i="8"/>
  <c r="C75" i="8"/>
  <c r="B75" i="8"/>
  <c r="D74" i="8"/>
  <c r="C74" i="8"/>
  <c r="B74" i="8"/>
  <c r="D73" i="8"/>
  <c r="C73" i="8"/>
  <c r="B73" i="8"/>
  <c r="D72" i="8"/>
  <c r="C72" i="8"/>
  <c r="B72" i="8"/>
  <c r="D71" i="8"/>
  <c r="C71" i="8"/>
  <c r="B71" i="8"/>
  <c r="D70" i="8"/>
  <c r="C70" i="8"/>
  <c r="B70" i="8"/>
  <c r="D69" i="8"/>
  <c r="C69" i="8"/>
  <c r="B69" i="8"/>
  <c r="D68" i="8"/>
  <c r="C68" i="8"/>
  <c r="B68" i="8"/>
  <c r="D67" i="8"/>
  <c r="C67" i="8"/>
  <c r="B67" i="8"/>
  <c r="D66" i="8"/>
  <c r="C66" i="8"/>
  <c r="B66" i="8"/>
  <c r="D65" i="8"/>
  <c r="C65" i="8"/>
  <c r="B65" i="8"/>
  <c r="D64" i="8"/>
  <c r="C64" i="8"/>
  <c r="B64" i="8"/>
  <c r="D63" i="8"/>
  <c r="C63" i="8"/>
  <c r="B63" i="8"/>
  <c r="D62" i="8"/>
  <c r="C62" i="8"/>
  <c r="B62" i="8"/>
  <c r="D61" i="8"/>
  <c r="C61" i="8"/>
  <c r="B61" i="8"/>
  <c r="D60" i="8"/>
  <c r="C60" i="8"/>
  <c r="B60" i="8"/>
  <c r="D59" i="8"/>
  <c r="C59" i="8"/>
  <c r="B59" i="8"/>
  <c r="D58" i="8"/>
  <c r="C58" i="8"/>
  <c r="B58" i="8"/>
  <c r="D57" i="8"/>
  <c r="C57" i="8"/>
  <c r="B57" i="8"/>
  <c r="D56" i="8"/>
  <c r="C56" i="8"/>
  <c r="B56" i="8"/>
  <c r="D55" i="8"/>
  <c r="C55" i="8"/>
  <c r="B55" i="8"/>
  <c r="D54" i="8"/>
  <c r="C54" i="8"/>
  <c r="B54" i="8"/>
  <c r="D53" i="8"/>
  <c r="C53" i="8"/>
  <c r="B53" i="8"/>
  <c r="D52" i="8"/>
  <c r="C52" i="8"/>
  <c r="B52" i="8"/>
  <c r="D51" i="8"/>
  <c r="C51" i="8"/>
  <c r="B51" i="8"/>
  <c r="D50" i="8"/>
  <c r="C50" i="8"/>
  <c r="B50" i="8"/>
  <c r="D49" i="8"/>
  <c r="C49" i="8"/>
  <c r="B49" i="8"/>
  <c r="D48" i="8"/>
  <c r="C48" i="8"/>
  <c r="B48" i="8"/>
  <c r="D47" i="8"/>
  <c r="C47" i="8"/>
  <c r="B47" i="8"/>
  <c r="D46" i="8"/>
  <c r="C46" i="8"/>
  <c r="B46" i="8"/>
  <c r="D45" i="8"/>
  <c r="C45" i="8"/>
  <c r="B45" i="8"/>
  <c r="D44" i="8"/>
  <c r="C44" i="8"/>
  <c r="B44" i="8"/>
  <c r="D43" i="8"/>
  <c r="C43" i="8"/>
  <c r="B43" i="8"/>
  <c r="D42" i="8"/>
  <c r="C42" i="8"/>
  <c r="B42" i="8"/>
  <c r="D41" i="8"/>
  <c r="C41" i="8"/>
  <c r="B41" i="8"/>
  <c r="D40" i="8"/>
  <c r="C40" i="8"/>
  <c r="B40" i="8"/>
  <c r="D39" i="8"/>
  <c r="C39" i="8"/>
  <c r="B39" i="8"/>
  <c r="D38" i="8"/>
  <c r="C38" i="8"/>
  <c r="B38" i="8"/>
  <c r="D37" i="8"/>
  <c r="C37" i="8"/>
  <c r="B37" i="8"/>
  <c r="D36" i="8"/>
  <c r="C36" i="8"/>
  <c r="B36" i="8"/>
  <c r="D35" i="8"/>
  <c r="C35" i="8"/>
  <c r="B35" i="8"/>
  <c r="D34" i="8"/>
  <c r="C34" i="8"/>
  <c r="B34" i="8"/>
  <c r="D33" i="8"/>
  <c r="C33" i="8"/>
  <c r="B33" i="8"/>
  <c r="D32" i="8"/>
  <c r="C32" i="8"/>
  <c r="B32" i="8"/>
  <c r="D31" i="8"/>
  <c r="C31" i="8"/>
  <c r="B31" i="8"/>
  <c r="D30" i="8"/>
  <c r="C30" i="8"/>
  <c r="B30" i="8"/>
  <c r="D29" i="8"/>
  <c r="C29" i="8"/>
  <c r="B29" i="8"/>
  <c r="D28" i="8"/>
  <c r="C28" i="8"/>
  <c r="B28" i="8"/>
  <c r="D27" i="8"/>
  <c r="C27" i="8"/>
  <c r="B27" i="8"/>
  <c r="D26" i="8"/>
  <c r="C26" i="8"/>
  <c r="B26" i="8"/>
  <c r="D25" i="8"/>
  <c r="C25" i="8"/>
  <c r="B25" i="8"/>
  <c r="D24" i="8"/>
  <c r="C24" i="8"/>
  <c r="B24" i="8"/>
  <c r="D23" i="8"/>
  <c r="C23" i="8"/>
  <c r="B23" i="8"/>
  <c r="D22" i="8"/>
  <c r="C22" i="8"/>
  <c r="B22" i="8"/>
  <c r="D21" i="8"/>
  <c r="C21" i="8"/>
  <c r="B21" i="8"/>
  <c r="D20" i="8"/>
  <c r="C20" i="8"/>
  <c r="B20" i="8"/>
  <c r="D19" i="8"/>
  <c r="C19" i="8"/>
  <c r="B19" i="8"/>
  <c r="D18" i="8"/>
  <c r="C18" i="8"/>
  <c r="B18" i="8"/>
  <c r="D17" i="8"/>
  <c r="C17" i="8"/>
  <c r="B17" i="8"/>
  <c r="D16" i="8"/>
  <c r="C16" i="8"/>
  <c r="B16" i="8"/>
  <c r="D15" i="8"/>
  <c r="C15" i="8"/>
  <c r="B15" i="8"/>
  <c r="D14" i="8"/>
  <c r="C14" i="8"/>
  <c r="B14" i="8"/>
  <c r="D13" i="8"/>
  <c r="C13" i="8"/>
  <c r="B13" i="8"/>
  <c r="D12" i="8"/>
  <c r="C12" i="8"/>
  <c r="B12" i="8"/>
  <c r="H11" i="8"/>
  <c r="G11" i="8"/>
  <c r="F11" i="8"/>
  <c r="D11" i="8"/>
  <c r="C11" i="8"/>
  <c r="B11" i="8"/>
  <c r="D10" i="8"/>
  <c r="C10" i="8"/>
  <c r="B10" i="8"/>
  <c r="D9" i="8"/>
  <c r="C9" i="8"/>
  <c r="B9" i="8"/>
  <c r="D8" i="8"/>
  <c r="C8" i="8"/>
  <c r="B8" i="8"/>
  <c r="D7" i="8"/>
  <c r="C7" i="8"/>
  <c r="B7" i="8"/>
  <c r="D6" i="8"/>
  <c r="C6" i="8"/>
  <c r="B6" i="8"/>
  <c r="D5" i="8"/>
  <c r="C5" i="8"/>
  <c r="D4" i="8"/>
  <c r="C4" i="8"/>
  <c r="D3" i="8"/>
  <c r="C3" i="8"/>
  <c r="D2" i="8"/>
  <c r="C2" i="8"/>
  <c r="B5" i="8"/>
  <c r="B4" i="8"/>
  <c r="B3" i="8"/>
  <c r="B2" i="8"/>
  <c r="AH15" i="8" l="1"/>
  <c r="AL14" i="8"/>
  <c r="AL15" i="8"/>
  <c r="AH13" i="8"/>
  <c r="AN15" i="8"/>
  <c r="AN14" i="8"/>
  <c r="AM15" i="8"/>
  <c r="AM13" i="8"/>
  <c r="AJ13" i="8"/>
  <c r="AK15" i="8"/>
  <c r="AJ14" i="8"/>
  <c r="AI14" i="8"/>
  <c r="AI13" i="8"/>
  <c r="AK13" i="8"/>
  <c r="N4" i="8"/>
  <c r="O4" i="8"/>
  <c r="P10" i="8"/>
  <c r="M10" i="8"/>
  <c r="O10" i="8"/>
  <c r="N10" i="8"/>
  <c r="M4" i="8"/>
  <c r="N8" i="8"/>
  <c r="M15" i="8"/>
  <c r="M12" i="8"/>
  <c r="O9" i="8"/>
  <c r="N14" i="8"/>
  <c r="M14" i="8"/>
  <c r="M5" i="8"/>
  <c r="P12" i="8"/>
  <c r="O13" i="8"/>
  <c r="O3" i="8"/>
  <c r="N12" i="8"/>
  <c r="N5" i="8"/>
  <c r="O15" i="8"/>
  <c r="M6" i="8"/>
  <c r="P8" i="8"/>
  <c r="P9" i="8"/>
  <c r="M11" i="8"/>
  <c r="O8" i="8"/>
  <c r="N9" i="8"/>
  <c r="M9" i="8"/>
  <c r="P3" i="8"/>
  <c r="P11" i="8"/>
  <c r="O12" i="8"/>
  <c r="N3" i="8"/>
  <c r="N11" i="8"/>
  <c r="M3" i="8"/>
  <c r="O14" i="8"/>
  <c r="M7" i="8"/>
  <c r="O6" i="8"/>
  <c r="P14" i="8"/>
  <c r="P7" i="8"/>
  <c r="P5" i="8"/>
  <c r="O7" i="8"/>
  <c r="N7" i="8"/>
  <c r="M8" i="8"/>
  <c r="P15" i="8"/>
  <c r="P6" i="8"/>
  <c r="O11" i="8"/>
  <c r="N15" i="8"/>
  <c r="N6" i="8"/>
  <c r="M13" i="8"/>
  <c r="O5" i="8"/>
  <c r="P13" i="8"/>
  <c r="N13" i="8"/>
  <c r="P4" i="8"/>
  <c r="Q63" i="8"/>
  <c r="R63" i="8"/>
  <c r="Q87" i="8"/>
  <c r="R87" i="8"/>
  <c r="Q111" i="8"/>
  <c r="R111" i="8"/>
  <c r="Q119" i="8"/>
  <c r="R119" i="8"/>
  <c r="Q127" i="8"/>
  <c r="R127" i="8"/>
  <c r="Q135" i="8"/>
  <c r="R135" i="8"/>
  <c r="Q38" i="8"/>
  <c r="R38" i="8"/>
  <c r="Q46" i="8"/>
  <c r="R46" i="8"/>
  <c r="Q54" i="8"/>
  <c r="R54" i="8"/>
  <c r="Q62" i="8"/>
  <c r="R62" i="8"/>
  <c r="Q70" i="8"/>
  <c r="R70" i="8"/>
  <c r="Q78" i="8"/>
  <c r="R78" i="8"/>
  <c r="Q86" i="8"/>
  <c r="R86" i="8"/>
  <c r="Q94" i="8"/>
  <c r="R94" i="8"/>
  <c r="Q102" i="8"/>
  <c r="R102" i="8"/>
  <c r="Q110" i="8"/>
  <c r="R110" i="8"/>
  <c r="Q118" i="8"/>
  <c r="R118" i="8"/>
  <c r="Q126" i="8"/>
  <c r="R126" i="8"/>
  <c r="Q134" i="8"/>
  <c r="R134" i="8"/>
  <c r="Q71" i="8"/>
  <c r="R71" i="8"/>
  <c r="R44" i="8"/>
  <c r="R52" i="8"/>
  <c r="R60" i="8"/>
  <c r="R68" i="8"/>
  <c r="R76" i="8"/>
  <c r="R84" i="8"/>
  <c r="R92" i="8"/>
  <c r="R100" i="8"/>
  <c r="R108" i="8"/>
  <c r="R116" i="8"/>
  <c r="R124" i="8"/>
  <c r="R132" i="8"/>
  <c r="Q47" i="8"/>
  <c r="R47" i="8"/>
  <c r="Q103" i="8"/>
  <c r="R103" i="8"/>
  <c r="Q77" i="8"/>
  <c r="R77" i="8"/>
  <c r="Q109" i="8"/>
  <c r="R109" i="8"/>
  <c r="Q117" i="8"/>
  <c r="R117" i="8"/>
  <c r="Q125" i="8"/>
  <c r="R125" i="8"/>
  <c r="Q133" i="8"/>
  <c r="R133" i="8"/>
  <c r="R36" i="8"/>
  <c r="R43" i="8"/>
  <c r="R51" i="8"/>
  <c r="R59" i="8"/>
  <c r="R67" i="8"/>
  <c r="R75" i="8"/>
  <c r="R83" i="8"/>
  <c r="R91" i="8"/>
  <c r="R99" i="8"/>
  <c r="R107" i="8"/>
  <c r="R115" i="8"/>
  <c r="R123" i="8"/>
  <c r="R131" i="8"/>
  <c r="Q139" i="8"/>
  <c r="R139" i="8"/>
  <c r="Q39" i="8"/>
  <c r="R39" i="8"/>
  <c r="Q95" i="8"/>
  <c r="R95" i="8"/>
  <c r="Q37" i="8"/>
  <c r="R37" i="8"/>
  <c r="Q61" i="8"/>
  <c r="R61" i="8"/>
  <c r="Q69" i="8"/>
  <c r="R69" i="8"/>
  <c r="Q50" i="8"/>
  <c r="R50" i="8"/>
  <c r="Q74" i="8"/>
  <c r="R74" i="8"/>
  <c r="Q82" i="8"/>
  <c r="R82" i="8"/>
  <c r="Q90" i="8"/>
  <c r="R90" i="8"/>
  <c r="Q98" i="8"/>
  <c r="R98" i="8"/>
  <c r="Q106" i="8"/>
  <c r="R106" i="8"/>
  <c r="Q114" i="8"/>
  <c r="R114" i="8"/>
  <c r="Q122" i="8"/>
  <c r="R122" i="8"/>
  <c r="Q130" i="8"/>
  <c r="R130" i="8"/>
  <c r="Q138" i="8"/>
  <c r="R138" i="8"/>
  <c r="Q55" i="8"/>
  <c r="R55" i="8"/>
  <c r="Q53" i="8"/>
  <c r="R53" i="8"/>
  <c r="Q85" i="8"/>
  <c r="R85" i="8"/>
  <c r="Q101" i="8"/>
  <c r="R101" i="8"/>
  <c r="Q42" i="8"/>
  <c r="R42" i="8"/>
  <c r="Q58" i="8"/>
  <c r="R58" i="8"/>
  <c r="R35" i="8"/>
  <c r="R41" i="8"/>
  <c r="R49" i="8"/>
  <c r="R57" i="8"/>
  <c r="R65" i="8"/>
  <c r="R73" i="8"/>
  <c r="R81" i="8"/>
  <c r="R89" i="8"/>
  <c r="R97" i="8"/>
  <c r="R105" i="8"/>
  <c r="R113" i="8"/>
  <c r="R121" i="8"/>
  <c r="R129" i="8"/>
  <c r="R137" i="8"/>
  <c r="Q79" i="8"/>
  <c r="R79" i="8"/>
  <c r="Q45" i="8"/>
  <c r="R45" i="8"/>
  <c r="Q93" i="8"/>
  <c r="R93" i="8"/>
  <c r="Q66" i="8"/>
  <c r="R66" i="8"/>
  <c r="Q40" i="8"/>
  <c r="R40" i="8"/>
  <c r="Q48" i="8"/>
  <c r="R48" i="8"/>
  <c r="Q56" i="8"/>
  <c r="R56" i="8"/>
  <c r="Q64" i="8"/>
  <c r="R64" i="8"/>
  <c r="Q72" i="8"/>
  <c r="R72" i="8"/>
  <c r="Q80" i="8"/>
  <c r="R80" i="8"/>
  <c r="Q88" i="8"/>
  <c r="R88" i="8"/>
  <c r="Q96" i="8"/>
  <c r="R96" i="8"/>
  <c r="Q104" i="8"/>
  <c r="R104" i="8"/>
  <c r="Q112" i="8"/>
  <c r="R112" i="8"/>
  <c r="Q120" i="8"/>
  <c r="R120" i="8"/>
  <c r="Q128" i="8"/>
  <c r="R128" i="8"/>
  <c r="Q136" i="8"/>
  <c r="R136" i="8"/>
  <c r="Q34" i="8"/>
  <c r="R34" i="8"/>
  <c r="Q36" i="8"/>
  <c r="Q43" i="8"/>
  <c r="Q51" i="8"/>
  <c r="Q59" i="8"/>
  <c r="Q67" i="8"/>
  <c r="Q75" i="8"/>
  <c r="Q83" i="8"/>
  <c r="Q91" i="8"/>
  <c r="Q99" i="8"/>
  <c r="Q107" i="8"/>
  <c r="Q115" i="8"/>
  <c r="Q123" i="8"/>
  <c r="Q131" i="8"/>
  <c r="Q44" i="8"/>
  <c r="Q52" i="8"/>
  <c r="Q60" i="8"/>
  <c r="Q68" i="8"/>
  <c r="Q76" i="8"/>
  <c r="Q84" i="8"/>
  <c r="Q92" i="8"/>
  <c r="Q100" i="8"/>
  <c r="Q108" i="8"/>
  <c r="Q116" i="8"/>
  <c r="Q124" i="8"/>
  <c r="Q132" i="8"/>
  <c r="Q35" i="8"/>
  <c r="Q41" i="8"/>
  <c r="Q49" i="8"/>
  <c r="Q57" i="8"/>
  <c r="Q65" i="8"/>
  <c r="Q73" i="8"/>
  <c r="Q81" i="8"/>
  <c r="Q89" i="8"/>
  <c r="Q97" i="8"/>
  <c r="Q105" i="8"/>
  <c r="Q113" i="8"/>
  <c r="Q121" i="8"/>
  <c r="Q129" i="8"/>
  <c r="Q137" i="8"/>
  <c r="O47" i="8"/>
  <c r="P47" i="8"/>
  <c r="O79" i="8"/>
  <c r="P79" i="8"/>
  <c r="O95" i="8"/>
  <c r="P95" i="8"/>
  <c r="O103" i="8"/>
  <c r="P103" i="8"/>
  <c r="O111" i="8"/>
  <c r="P111" i="8"/>
  <c r="O119" i="8"/>
  <c r="P119" i="8"/>
  <c r="O127" i="8"/>
  <c r="P127" i="8"/>
  <c r="O135" i="8"/>
  <c r="P135" i="8"/>
  <c r="O38" i="8"/>
  <c r="P38" i="8"/>
  <c r="O46" i="8"/>
  <c r="P46" i="8"/>
  <c r="O54" i="8"/>
  <c r="P54" i="8"/>
  <c r="O62" i="8"/>
  <c r="P62" i="8"/>
  <c r="O70" i="8"/>
  <c r="P70" i="8"/>
  <c r="O78" i="8"/>
  <c r="P78" i="8"/>
  <c r="O86" i="8"/>
  <c r="P86" i="8"/>
  <c r="O94" i="8"/>
  <c r="P94" i="8"/>
  <c r="O102" i="8"/>
  <c r="P102" i="8"/>
  <c r="O110" i="8"/>
  <c r="P110" i="8"/>
  <c r="O118" i="8"/>
  <c r="P118" i="8"/>
  <c r="O126" i="8"/>
  <c r="P126" i="8"/>
  <c r="O134" i="8"/>
  <c r="P134" i="8"/>
  <c r="O55" i="8"/>
  <c r="P55" i="8"/>
  <c r="O63" i="8"/>
  <c r="P63" i="8"/>
  <c r="O45" i="8"/>
  <c r="P45" i="8"/>
  <c r="O61" i="8"/>
  <c r="P61" i="8"/>
  <c r="O60" i="8"/>
  <c r="P60" i="8"/>
  <c r="O68" i="8"/>
  <c r="P68" i="8"/>
  <c r="O76" i="8"/>
  <c r="P76" i="8"/>
  <c r="O84" i="8"/>
  <c r="P84" i="8"/>
  <c r="O92" i="8"/>
  <c r="P92" i="8"/>
  <c r="O100" i="8"/>
  <c r="P100" i="8"/>
  <c r="O108" i="8"/>
  <c r="P108" i="8"/>
  <c r="O116" i="8"/>
  <c r="P116" i="8"/>
  <c r="O124" i="8"/>
  <c r="P124" i="8"/>
  <c r="O132" i="8"/>
  <c r="P132" i="8"/>
  <c r="O87" i="8"/>
  <c r="P87" i="8"/>
  <c r="O37" i="8"/>
  <c r="P37" i="8"/>
  <c r="O93" i="8"/>
  <c r="P93" i="8"/>
  <c r="O117" i="8"/>
  <c r="P117" i="8"/>
  <c r="O133" i="8"/>
  <c r="P133" i="8"/>
  <c r="O44" i="8"/>
  <c r="P44" i="8"/>
  <c r="O52" i="8"/>
  <c r="P52" i="8"/>
  <c r="O36" i="8"/>
  <c r="P36" i="8"/>
  <c r="O43" i="8"/>
  <c r="P43" i="8"/>
  <c r="O51" i="8"/>
  <c r="P51" i="8"/>
  <c r="O59" i="8"/>
  <c r="P59" i="8"/>
  <c r="O67" i="8"/>
  <c r="P67" i="8"/>
  <c r="O75" i="8"/>
  <c r="P75" i="8"/>
  <c r="O83" i="8"/>
  <c r="P83" i="8"/>
  <c r="O91" i="8"/>
  <c r="P91" i="8"/>
  <c r="O99" i="8"/>
  <c r="P99" i="8"/>
  <c r="O107" i="8"/>
  <c r="P107" i="8"/>
  <c r="O115" i="8"/>
  <c r="P115" i="8"/>
  <c r="O123" i="8"/>
  <c r="P123" i="8"/>
  <c r="O131" i="8"/>
  <c r="P131" i="8"/>
  <c r="O139" i="8"/>
  <c r="P139" i="8"/>
  <c r="O42" i="8"/>
  <c r="P42" i="8"/>
  <c r="O58" i="8"/>
  <c r="P58" i="8"/>
  <c r="O74" i="8"/>
  <c r="P74" i="8"/>
  <c r="O82" i="8"/>
  <c r="P82" i="8"/>
  <c r="O90" i="8"/>
  <c r="P90" i="8"/>
  <c r="O98" i="8"/>
  <c r="P98" i="8"/>
  <c r="O106" i="8"/>
  <c r="P106" i="8"/>
  <c r="O114" i="8"/>
  <c r="P114" i="8"/>
  <c r="O122" i="8"/>
  <c r="P122" i="8"/>
  <c r="O130" i="8"/>
  <c r="P130" i="8"/>
  <c r="O138" i="8"/>
  <c r="P138" i="8"/>
  <c r="O39" i="8"/>
  <c r="P39" i="8"/>
  <c r="O71" i="8"/>
  <c r="P71" i="8"/>
  <c r="O69" i="8"/>
  <c r="P69" i="8"/>
  <c r="O77" i="8"/>
  <c r="P77" i="8"/>
  <c r="O85" i="8"/>
  <c r="P85" i="8"/>
  <c r="O101" i="8"/>
  <c r="P101" i="8"/>
  <c r="O125" i="8"/>
  <c r="P125" i="8"/>
  <c r="O66" i="8"/>
  <c r="P66" i="8"/>
  <c r="O35" i="8"/>
  <c r="P35" i="8"/>
  <c r="O41" i="8"/>
  <c r="P41" i="8"/>
  <c r="O49" i="8"/>
  <c r="P49" i="8"/>
  <c r="O57" i="8"/>
  <c r="P57" i="8"/>
  <c r="O65" i="8"/>
  <c r="P65" i="8"/>
  <c r="O73" i="8"/>
  <c r="P73" i="8"/>
  <c r="O81" i="8"/>
  <c r="P81" i="8"/>
  <c r="O89" i="8"/>
  <c r="P89" i="8"/>
  <c r="O97" i="8"/>
  <c r="P97" i="8"/>
  <c r="O105" i="8"/>
  <c r="P105" i="8"/>
  <c r="O113" i="8"/>
  <c r="P113" i="8"/>
  <c r="O121" i="8"/>
  <c r="P121" i="8"/>
  <c r="O129" i="8"/>
  <c r="P129" i="8"/>
  <c r="O137" i="8"/>
  <c r="P137" i="8"/>
  <c r="O53" i="8"/>
  <c r="P53" i="8"/>
  <c r="O109" i="8"/>
  <c r="P109" i="8"/>
  <c r="O50" i="8"/>
  <c r="P50" i="8"/>
  <c r="O40" i="8"/>
  <c r="P40" i="8"/>
  <c r="O48" i="8"/>
  <c r="P48" i="8"/>
  <c r="O56" i="8"/>
  <c r="P56" i="8"/>
  <c r="O64" i="8"/>
  <c r="P64" i="8"/>
  <c r="O72" i="8"/>
  <c r="P72" i="8"/>
  <c r="O80" i="8"/>
  <c r="P80" i="8"/>
  <c r="O88" i="8"/>
  <c r="P88" i="8"/>
  <c r="O96" i="8"/>
  <c r="P96" i="8"/>
  <c r="O104" i="8"/>
  <c r="P104" i="8"/>
  <c r="O112" i="8"/>
  <c r="P112" i="8"/>
  <c r="O120" i="8"/>
  <c r="P120" i="8"/>
  <c r="O128" i="8"/>
  <c r="P128" i="8"/>
  <c r="O136" i="8"/>
  <c r="P136" i="8"/>
  <c r="O34" i="8"/>
  <c r="P34" i="8"/>
  <c r="I6" i="8"/>
  <c r="I10" i="8"/>
  <c r="I14" i="8"/>
  <c r="I18" i="8"/>
  <c r="I22" i="8"/>
  <c r="I26" i="8"/>
  <c r="I30" i="8"/>
  <c r="I34" i="8"/>
  <c r="I38" i="8"/>
  <c r="I42" i="8"/>
  <c r="I46" i="8"/>
  <c r="I50" i="8"/>
  <c r="I54" i="8"/>
  <c r="I58" i="8"/>
  <c r="I62" i="8"/>
  <c r="I66" i="8"/>
  <c r="I70" i="8"/>
  <c r="I74" i="8"/>
  <c r="I78" i="8"/>
  <c r="I82" i="8"/>
  <c r="I86" i="8"/>
  <c r="I90" i="8"/>
  <c r="I94" i="8"/>
  <c r="I98" i="8"/>
  <c r="I102" i="8"/>
  <c r="I106" i="8"/>
  <c r="I2" i="8"/>
  <c r="I5" i="8"/>
  <c r="I9" i="8"/>
  <c r="I13" i="8"/>
  <c r="I17" i="8"/>
  <c r="I21" i="8"/>
  <c r="I25" i="8"/>
  <c r="I29" i="8"/>
  <c r="I33" i="8"/>
  <c r="I37" i="8"/>
  <c r="I41" i="8"/>
  <c r="I45" i="8"/>
  <c r="I49" i="8"/>
  <c r="I53" i="8"/>
  <c r="I57" i="8"/>
  <c r="I61" i="8"/>
  <c r="I65" i="8"/>
  <c r="I69" i="8"/>
  <c r="I73" i="8"/>
  <c r="I77" i="8"/>
  <c r="I81" i="8"/>
  <c r="I85" i="8"/>
  <c r="I89" i="8"/>
  <c r="I93" i="8"/>
  <c r="I97" i="8"/>
  <c r="I101" i="8"/>
  <c r="I105" i="8"/>
  <c r="I4" i="8"/>
  <c r="I8" i="8"/>
  <c r="I12" i="8"/>
  <c r="I16" i="8"/>
  <c r="I20" i="8"/>
  <c r="I24" i="8"/>
  <c r="I28" i="8"/>
  <c r="I32" i="8"/>
  <c r="I36" i="8"/>
  <c r="I40" i="8"/>
  <c r="I44" i="8"/>
  <c r="I48" i="8"/>
  <c r="I52" i="8"/>
  <c r="I56" i="8"/>
  <c r="I60" i="8"/>
  <c r="I64" i="8"/>
  <c r="I68" i="8"/>
  <c r="I72" i="8"/>
  <c r="I76" i="8"/>
  <c r="I80" i="8"/>
  <c r="I84" i="8"/>
  <c r="I88" i="8"/>
  <c r="I92" i="8"/>
  <c r="I96" i="8"/>
  <c r="I100" i="8"/>
  <c r="I104" i="8"/>
  <c r="I3" i="8"/>
  <c r="I7" i="8"/>
  <c r="I11" i="8"/>
  <c r="I15" i="8"/>
  <c r="I19" i="8"/>
  <c r="I23" i="8"/>
  <c r="I27" i="8"/>
  <c r="I31" i="8"/>
  <c r="I35" i="8"/>
  <c r="I39" i="8"/>
  <c r="I43" i="8"/>
  <c r="I47" i="8"/>
  <c r="I51" i="8"/>
  <c r="I55" i="8"/>
  <c r="I59" i="8"/>
  <c r="I63" i="8"/>
  <c r="I67" i="8"/>
  <c r="I71" i="8"/>
  <c r="I75" i="8"/>
  <c r="I79" i="8"/>
  <c r="I83" i="8"/>
  <c r="I87" i="8"/>
  <c r="I91" i="8"/>
  <c r="I95" i="8"/>
  <c r="I99" i="8"/>
  <c r="I103" i="8"/>
  <c r="I107" i="8"/>
  <c r="A1" i="1"/>
  <c r="M5" i="1" l="1"/>
  <c r="N5" i="1"/>
  <c r="M4" i="1"/>
  <c r="M3" i="1"/>
  <c r="N3" i="1"/>
  <c r="N4" i="1"/>
  <c r="H5" i="1"/>
  <c r="H3" i="1"/>
  <c r="H4" i="1"/>
  <c r="L4" i="1"/>
  <c r="L3" i="1"/>
  <c r="L5" i="1"/>
  <c r="J5" i="1"/>
  <c r="K5" i="1"/>
  <c r="I4" i="1"/>
  <c r="J3" i="1"/>
  <c r="K3" i="1"/>
  <c r="K4" i="1"/>
  <c r="J4" i="1"/>
  <c r="I5" i="1"/>
  <c r="I3" i="1"/>
  <c r="O140" i="8"/>
  <c r="O144" i="8"/>
  <c r="O142" i="8"/>
  <c r="O143" i="8"/>
  <c r="O145" i="8"/>
  <c r="Q140" i="8"/>
  <c r="P140" i="8"/>
  <c r="Q29" i="8"/>
  <c r="Q28" i="8"/>
  <c r="M29" i="8"/>
  <c r="M28" i="8"/>
  <c r="P29" i="8"/>
  <c r="O28" i="8"/>
  <c r="O29" i="8"/>
  <c r="P28" i="8"/>
  <c r="N28" i="8"/>
  <c r="N29" i="8"/>
  <c r="G117" i="1"/>
  <c r="O141" i="8" l="1"/>
  <c r="P141" i="8"/>
  <c r="O30" i="8"/>
  <c r="P30" i="8"/>
  <c r="N30" i="8"/>
  <c r="Q30" i="8"/>
  <c r="M30" i="8"/>
  <c r="AG9" i="8"/>
  <c r="AG8" i="8"/>
  <c r="AG7" i="8"/>
  <c r="AG6" i="8"/>
  <c r="AG5" i="8"/>
  <c r="AG4" i="8"/>
  <c r="AG3" i="8"/>
  <c r="AG2" i="8"/>
  <c r="AG10" i="8" l="1"/>
  <c r="AG14" i="8" s="1"/>
  <c r="AF9" i="8"/>
  <c r="AF4" i="8"/>
  <c r="AF5" i="8"/>
  <c r="AF6" i="8"/>
  <c r="AF7" i="8"/>
  <c r="AF8" i="8"/>
  <c r="AF3" i="8"/>
  <c r="AF2" i="8"/>
  <c r="AG11" i="8"/>
  <c r="AG16" i="8"/>
  <c r="G7" i="1"/>
  <c r="AG13" i="8" l="1"/>
  <c r="AG15" i="8"/>
  <c r="AF10" i="8"/>
  <c r="AF11" i="8"/>
  <c r="M145" i="8" l="1"/>
  <c r="M144" i="8"/>
  <c r="M143" i="8"/>
  <c r="H110" i="2" l="1"/>
  <c r="M151" i="8" l="1"/>
  <c r="M142" i="8"/>
  <c r="P117" i="1" l="1"/>
  <c r="O117" i="1"/>
  <c r="G6" i="1" l="1"/>
  <c r="O6" i="1" s="1"/>
  <c r="N23" i="8" l="1"/>
  <c r="N22" i="8"/>
  <c r="M23" i="8" l="1"/>
  <c r="M22" i="8"/>
  <c r="R140" i="8"/>
  <c r="P142" i="8"/>
  <c r="P148" i="8" s="1"/>
  <c r="P144" i="8"/>
  <c r="P143" i="8"/>
  <c r="P149" i="8" s="1"/>
  <c r="P145" i="8"/>
  <c r="P150" i="8" l="1"/>
  <c r="P151" i="8"/>
  <c r="Q143" i="8"/>
  <c r="Q142" i="8"/>
  <c r="Q145" i="8"/>
  <c r="Q144" i="8"/>
  <c r="P152" i="8"/>
  <c r="A5" i="1"/>
  <c r="O17" i="8"/>
  <c r="N17" i="8"/>
  <c r="P17" i="8"/>
  <c r="M17" i="8"/>
  <c r="M18" i="8" l="1"/>
  <c r="N18" i="8"/>
  <c r="G5" i="1" l="1"/>
  <c r="G4" i="1"/>
  <c r="G3" i="1"/>
  <c r="M146" i="8"/>
</calcChain>
</file>

<file path=xl/sharedStrings.xml><?xml version="1.0" encoding="utf-8"?>
<sst xmlns="http://schemas.openxmlformats.org/spreadsheetml/2006/main" count="9444" uniqueCount="749">
  <si>
    <t>Audit par critères RGAA 4.1 2021</t>
  </si>
  <si>
    <t>(Version 2.1)</t>
  </si>
  <si>
    <t>Cned - Espace inscrit - espaceinscrit.cned.fr/</t>
  </si>
  <si>
    <t>Échantilllon de pages</t>
  </si>
  <si>
    <t>Page</t>
  </si>
  <si>
    <t>Nom</t>
  </si>
  <si>
    <t>Url</t>
  </si>
  <si>
    <t>Éléments significatifs</t>
  </si>
  <si>
    <t>Page1</t>
  </si>
  <si>
    <t>Page de connexion</t>
  </si>
  <si>
    <t xml:space="preserve">https://espaceinscrit.cned.fr/ </t>
  </si>
  <si>
    <t xml:space="preserve">redirige vers l’url d’authentification sts.cned.fr/ </t>
  </si>
  <si>
    <t>Page2</t>
  </si>
  <si>
    <t>Nom d'utilisateur oublié</t>
  </si>
  <si>
    <t>https://espaceinscrit.cned.fr/LoginOublie</t>
  </si>
  <si>
    <t>Page3</t>
  </si>
  <si>
    <t>Mot de passe oublié</t>
  </si>
  <si>
    <t>https://espaceinscrit.cned.fr/MotDePasseOublie</t>
  </si>
  <si>
    <t>Page4</t>
  </si>
  <si>
    <t>Page d’accueil</t>
  </si>
  <si>
    <t>https://espaceinscrit.cned.fr/</t>
  </si>
  <si>
    <t>(une fois que l’authentification est faite)</t>
  </si>
  <si>
    <t>Page5</t>
  </si>
  <si>
    <t>Page Mentions légales</t>
  </si>
  <si>
    <t>https://espaceinscrit.cned.fr/MentionsLegales</t>
  </si>
  <si>
    <t>Page6</t>
  </si>
  <si>
    <t>Page Accessibilité</t>
  </si>
  <si>
    <t>https://espaceinscrit.cned.fr/Accessibilite</t>
  </si>
  <si>
    <t>Page7</t>
  </si>
  <si>
    <t>Page Mon compte</t>
  </si>
  <si>
    <t>https://espaceinscrit.cned.fr/Compte</t>
  </si>
  <si>
    <t>Page8</t>
  </si>
  <si>
    <t>Page Formulaire de contact</t>
  </si>
  <si>
    <t>https://cnedcontact.cned.fr/</t>
  </si>
  <si>
    <t>Url volatile à partir du lien au haut de page</t>
  </si>
  <si>
    <t>Éléments Transverses</t>
  </si>
  <si>
    <t>Commentaires</t>
  </si>
  <si>
    <t>Header</t>
  </si>
  <si>
    <t>Uniquement avec le logo.</t>
  </si>
  <si>
    <t>Footer</t>
  </si>
  <si>
    <t>Thématique</t>
  </si>
  <si>
    <t>Critère</t>
  </si>
  <si>
    <t>Intitulé du critère</t>
  </si>
  <si>
    <t>Niveau</t>
  </si>
  <si>
    <t>Tests</t>
  </si>
  <si>
    <t>Méthode</t>
  </si>
  <si>
    <t>État</t>
  </si>
  <si>
    <t>Label e-accessible</t>
  </si>
  <si>
    <t>Date</t>
  </si>
  <si>
    <t>Correctif</t>
  </si>
  <si>
    <t>Exemple de code corrigé</t>
  </si>
  <si>
    <t>Dérogation</t>
  </si>
  <si>
    <t>Erreur transverse</t>
  </si>
  <si>
    <t>Difficulté</t>
  </si>
  <si>
    <t>Priorité</t>
  </si>
  <si>
    <t>Images</t>
  </si>
  <si>
    <t>1.1</t>
  </si>
  <si>
    <t>Chaque image porteuse d'information a-t-elle une alternative textuelle ?</t>
  </si>
  <si>
    <t>A</t>
  </si>
  <si>
    <r>
      <t xml:space="preserve">Test 1.1.1 : Chaque image (balise &lt;img&gt; ou balise possédant l'attribut WAI-ARIA role="img") porteuse d'information a-t-elle une alternative textuelle ?
Test 1.1.2 : Chaque zone d'une image réactive (balise &lt;area&gt;) porteuse d'information a-t-elle une alternative textuelle ?
Test 1.1.3 : Chaque bouton de type image (balise &lt;input&gt; avec l'attribut type="image") a-t-il une alternative textuelle ?
Test 1.1.4 : </t>
    </r>
    <r>
      <rPr>
        <b/>
        <sz val="8"/>
        <color rgb="FFA50021"/>
        <rFont val="Arial"/>
        <family val="2"/>
      </rPr>
      <t>Chaque zone cliquable d’une image réactive côté serveur est-elle doublée d’un mécanisme utilisable quel que soit le dispositif de pointage utilisé et permettant d’accéder à la même destination ?</t>
    </r>
    <r>
      <rPr>
        <b/>
        <sz val="8"/>
        <rFont val="Arial"/>
        <family val="2"/>
      </rPr>
      <t xml:space="preserve">
Test 1.1.5 : Chaque image vectorielle (balise &lt;svg&gt;) porteuse d'information, vérifie-t-elle ces conditions ?
</t>
    </r>
    <r>
      <rPr>
        <sz val="8"/>
        <rFont val="Arial"/>
        <family val="2"/>
      </rPr>
      <t xml:space="preserve">– La balise &lt;svg&gt; possède un attribut WAI-ARIA role="img".
– La balise &lt;svg&gt; a une alternative textuelle.
</t>
    </r>
    <r>
      <rPr>
        <b/>
        <sz val="8"/>
        <rFont val="Arial"/>
        <family val="2"/>
      </rPr>
      <t xml:space="preserve">Test 1.1.6 : Chaque image objet (balise &lt;object&gt; avec l'attribut type="image/…") porteuse d'information, vérifie-t-elle une de ces conditions ?
</t>
    </r>
    <r>
      <rPr>
        <sz val="8"/>
        <rFont val="Arial"/>
        <family val="2"/>
      </rPr>
      <t xml:space="preserve">– </t>
    </r>
    <r>
      <rPr>
        <sz val="8"/>
        <color rgb="FFA50021"/>
        <rFont val="Arial"/>
        <family val="2"/>
      </rPr>
      <t>La balise &lt;object&gt; possède une alternative textuelle et un attribut role="img".</t>
    </r>
    <r>
      <rPr>
        <sz val="8"/>
        <rFont val="Arial"/>
        <family val="2"/>
      </rPr>
      <t xml:space="preserve">
– L'élément &lt;object&gt; est immédiatement suivi d'un lien ou bouton adjacent permettant d'accéder à un contenu alternatif.
– Un mécanisme permet à l'utilisateur de remplacer l'élément &lt;object&gt; par un contenu alternatif.
</t>
    </r>
    <r>
      <rPr>
        <b/>
        <sz val="8"/>
        <rFont val="Arial"/>
        <family val="2"/>
      </rPr>
      <t xml:space="preserve">Test 1.1.7 : Chaque image embarquée (balise &lt;embed&gt; avec l'attribut type="image/…") porteuse d'information, vérifie-t-elle une de ces conditions ?
</t>
    </r>
    <r>
      <rPr>
        <sz val="8"/>
        <rFont val="Arial"/>
        <family val="2"/>
      </rPr>
      <t xml:space="preserve">– </t>
    </r>
    <r>
      <rPr>
        <sz val="8"/>
        <color rgb="FFA50021"/>
        <rFont val="Arial"/>
        <family val="2"/>
      </rPr>
      <t>La balise &lt;embed&gt; possède une alternative textuelle et un attribut role="img".</t>
    </r>
    <r>
      <rPr>
        <sz val="8"/>
        <rFont val="Arial"/>
        <family val="2"/>
      </rPr>
      <t xml:space="preserve">
– L'élément &lt;embed&gt; est immédiatement suivie d'un lien ou bouton adjacent permettant d'accéder à un contenu alternatif.
– Un mécanisme permet à l'utilisateur de remplacer l'élément &lt;embed&gt; par un contenu alternatif.
</t>
    </r>
    <r>
      <rPr>
        <b/>
        <sz val="8"/>
        <rFont val="Arial"/>
        <family val="2"/>
      </rPr>
      <t xml:space="preserve">
Test 1.1.8 : Chaque image bitmap (balise &lt;canvas&gt;) porteuse d'information, vérifie-t-elle une de ces conditions ?
</t>
    </r>
    <r>
      <rPr>
        <sz val="8"/>
        <rFont val="Arial"/>
        <family val="2"/>
      </rPr>
      <t xml:space="preserve">– </t>
    </r>
    <r>
      <rPr>
        <sz val="8"/>
        <color rgb="FFA50021"/>
        <rFont val="Arial"/>
        <family val="2"/>
      </rPr>
      <t>La balise &lt;canvas&gt; possède une alternative textuelle et un attribut role="img".</t>
    </r>
    <r>
      <rPr>
        <sz val="8"/>
        <rFont val="Arial"/>
        <family val="2"/>
      </rPr>
      <t xml:space="preserve">
– Un contenu alternatif est présent entre les balises &lt;canvas&gt; et &lt;/canvas&gt;.
– L'élément &lt;canvas&gt; est immédiatement suivi d'un lien ou bouton adjacent permettant d'accéder à un contenu alternatif.
– Un mécanisme permet à l'utilisateur de remplacer l'élément &lt;canvas&gt; par un contenu alternatif.</t>
    </r>
  </si>
  <si>
    <t>man.</t>
  </si>
  <si>
    <t>NA</t>
  </si>
  <si>
    <t>La propagation des éléments transverses peut générer un clignotement de l'interface…</t>
  </si>
  <si>
    <t>1.2</t>
  </si>
  <si>
    <t>Chaque image de décoration est-elle correctement ignorée par les technologies d'assistance ?</t>
  </si>
  <si>
    <r>
      <t xml:space="preserve">Test 1.2.1 : Chaque image (balise &lt;img&gt;) de décoration, sans légende, vérifie-t-elle une de ces conditions ?
</t>
    </r>
    <r>
      <rPr>
        <sz val="8"/>
        <rFont val="Arial"/>
        <family val="2"/>
      </rPr>
      <t xml:space="preserve">– La balise &lt;img&gt; possède un attribut alt vide (alt="") et est dépourvue de tout autre attribut permettant de fournir une alternative textuelle.
– La balise &lt;img&gt; possède un attribut WAI-ARIA aria-hidden="true" ou role="presentation".
</t>
    </r>
    <r>
      <rPr>
        <b/>
        <sz val="8"/>
        <rFont val="Arial"/>
        <family val="2"/>
      </rPr>
      <t xml:space="preserve">Test 1.2.2 : Chaque zone non cliquable (balise &lt;area&gt; sans attribut href) de décoration, vérifie-t-elle une de ces conditions ?
</t>
    </r>
    <r>
      <rPr>
        <sz val="8"/>
        <rFont val="Arial"/>
        <family val="2"/>
      </rPr>
      <t xml:space="preserve">– La balise &lt;area&gt; possède un attribut alt vide (alt="") et est dépourvue de tout autre attribut permettant de fournir une alternative textuelle.
– La balise &lt;area&gt; possède un attribut WAI-ARIA aria-hidden="true" ou role="presentation".
</t>
    </r>
    <r>
      <rPr>
        <b/>
        <sz val="8"/>
        <rFont val="Arial"/>
        <family val="2"/>
      </rPr>
      <t xml:space="preserve">
Test 1.2.3 : Chaque image objet (balise &lt;object&gt; avec l'attribut type="image/…") de décoration, sans légende, vérifie-t-elle ces conditions ?
</t>
    </r>
    <r>
      <rPr>
        <sz val="8"/>
        <rFont val="Arial"/>
        <family val="2"/>
      </rPr>
      <t xml:space="preserve">– La balise &lt;object&gt; possède un attribut WAI-ARIA aria-hidden="true".
– La balise &lt;object&gt; est dépourvue d'alternative textuelle.
– Il n'y a aucun texte faisant office d'alternative textuelle entre &lt;object&gt; et &lt;/object&gt;.
</t>
    </r>
    <r>
      <rPr>
        <b/>
        <sz val="8"/>
        <rFont val="Arial"/>
        <family val="2"/>
      </rPr>
      <t xml:space="preserve">
Test 1.2.4 : Chaque image vectorielle (balise &lt;svg&gt;) de décoration, sans légende, vérifie-t-elle ces conditions ?
</t>
    </r>
    <r>
      <rPr>
        <sz val="8"/>
        <rFont val="Arial"/>
        <family val="2"/>
      </rPr>
      <t xml:space="preserve">– La balise &lt;svg&gt; possède un attribut WAI-ARIA aria-hidden="true".
– La balise &lt;svg&gt; et ses enfants sont dépourvus d'alternative textuelle.
– Les balises &lt;title&gt; et &lt;desc&gt; sont absentes ou vides.
– La balise &lt;svg&gt; et ses enfants sont dépourvus d'attribut title.
</t>
    </r>
    <r>
      <rPr>
        <b/>
        <sz val="8"/>
        <rFont val="Arial"/>
        <family val="2"/>
      </rPr>
      <t xml:space="preserve">Test 1.2.5 : Chaque image bitmap (balise &lt;canvas&gt;) de décoration, sans légende, vérifie-t-elle ces conditions ?
</t>
    </r>
    <r>
      <rPr>
        <sz val="8"/>
        <rFont val="Arial"/>
        <family val="2"/>
      </rPr>
      <t xml:space="preserve">– La balise &lt;canvas&gt; possède un attribut WAI-ARIA aria-hidden="true".
– La balise &lt;canvas&gt; et ses enfants sont dépourvus d'alternative textuelle.
– Il n'y a aucun texte faisant office d'alternative textuelle entre &lt;canvas&gt; et &lt;/canvas&gt;.
</t>
    </r>
    <r>
      <rPr>
        <b/>
        <sz val="8"/>
        <rFont val="Arial"/>
        <family val="2"/>
      </rPr>
      <t xml:space="preserve">Test 1.2.6 : Chaque image embarquée (balise &lt;embed&gt; avec l'attribut type="image/…") de décoration, sans légende, vérifie-t-elle ces conditions ?
</t>
    </r>
    <r>
      <rPr>
        <sz val="8"/>
        <rFont val="Arial"/>
        <family val="2"/>
      </rPr>
      <t>– La balise &lt;embed&gt; possède un attribut WAI-ARIA aria-hidden="true".
– La balise &lt;embed&gt; et ses enfants sont dépourvus d'alternative textuelle.</t>
    </r>
  </si>
  <si>
    <t>1.3</t>
  </si>
  <si>
    <t>Pour chaque image porteuse d'information ayant une alternative textuelle, cette alternative est-elle pertinente (hors cas particuliers) ?</t>
  </si>
  <si>
    <r>
      <rPr>
        <b/>
        <sz val="8"/>
        <rFont val="Arial"/>
        <family val="2"/>
      </rPr>
      <t xml:space="preserve">Test 1.3.1 : Pour chaque image (balise &lt;img&gt; ou balise possédant l'attribut WAI-ARIA role="img") porteuse d'information, ayant une alternative textuelle, cette alternative est-elle pertinente (hors cas particuliers) ?
</t>
    </r>
    <r>
      <rPr>
        <sz val="8"/>
        <rFont val="Arial"/>
        <family val="2"/>
      </rPr>
      <t xml:space="preserve">– S'il est présent, le contenu de l'attribut alt est pertinent.
– S'il est présent, le contenu de l'attribut title est pertinent.
– S'il est présent, le contenu de l'attribut WAI-ARIA aria-label est pertinent.
– S'il est présent, le passage de texte associé via l'attribut WAI-ARIA aria-labelledby est pertinent.
</t>
    </r>
    <r>
      <rPr>
        <b/>
        <sz val="8"/>
        <rFont val="Arial"/>
        <family val="2"/>
      </rPr>
      <t xml:space="preserve">Test 1.3.2 : Pour chaque zone (balise &lt;area&gt;) d'une image réactive porteuse d'information, ayant une alternative textuelle, cette alternative est-elle pertinente (hors cas particuliers) ?
</t>
    </r>
    <r>
      <rPr>
        <sz val="8"/>
        <rFont val="Arial"/>
        <family val="2"/>
      </rPr>
      <t xml:space="preserve">– S'il est présent, le contenu de l'attribut alt est pertinent.
– S'il est présent, le contenu de l'attribut title est pertinent.
– S'il est présent, le contenu de l'attribut WAI-ARIA aria-label est pertinent.
– S'il est présent, le passage de texte associé via l'attribut WAI-ARIA aria-labelledby est pertinent.
</t>
    </r>
    <r>
      <rPr>
        <b/>
        <sz val="8"/>
        <rFont val="Arial"/>
        <family val="2"/>
      </rPr>
      <t xml:space="preserve">
Test 1.3.3 : Pour chaque bouton de type image (balise &lt;input&gt; avec l'attribut type="image"), ayant une alternative textuelle, cette alternative est-elle pertinente (hors cas particuliers) ?
</t>
    </r>
    <r>
      <rPr>
        <sz val="8"/>
        <rFont val="Arial"/>
        <family val="2"/>
      </rPr>
      <t xml:space="preserve">– S'il est présent, le contenu de l'attribut alt est pertinent.
– S'il est présent, le contenu de l'attribut title est pertinent.
– S'il est présent, le contenu de l'attribut WAI-ARIA aria-label est pertinent.
– S'il est présent, le passage de texte associé via l'attribut WAI-ARIA aria-labelledby est pertinent.
</t>
    </r>
    <r>
      <rPr>
        <b/>
        <sz val="8"/>
        <rFont val="Arial"/>
        <family val="2"/>
      </rPr>
      <t xml:space="preserve">
Test 1.3.4 : Pour chaque image objet (balise &lt;object&gt; avec l'attribut type="image/…") porteuse d'information, ayant une alternative textuelle ou un contenu alternatif, cette alternative est-elle pertinente (hors cas particuliers) ?
</t>
    </r>
    <r>
      <rPr>
        <sz val="8"/>
        <rFont val="Arial"/>
        <family val="2"/>
      </rPr>
      <t xml:space="preserve">– S'il est présent, le contenu de l'attribut title est pertinent.
– S'il est présent, le contenu de l'attribut WAI-ARIA aria-label est pertinent.
– S'il est présent, le passage de texte associé via l'attribut WAI-ARIA aria-labelledby est pertinent.
– S'il est présent le contenu alternatif est pertinent.
</t>
    </r>
    <r>
      <rPr>
        <b/>
        <sz val="8"/>
        <rFont val="Arial"/>
        <family val="2"/>
      </rPr>
      <t xml:space="preserve">
Test 1.3.5 : Pour chaque image embarquée (balise &lt;embed&gt; avec l'attribut type="image/…") porteuse d'information, ayant une alternative textuelle ou un contenu alternatif, cette alternative est-elle pertinente (hors cas particuliers) ?
</t>
    </r>
    <r>
      <rPr>
        <sz val="8"/>
        <rFont val="Arial"/>
        <family val="2"/>
      </rPr>
      <t xml:space="preserve">– S'il est présent, le contenu de l'attribut title est pertinent.
– S'il est présent, le contenu de l'attribut WAI-ARIA aria-label est pertinent.
– S'il est présent, le passage de texte associé via l'attribut WAI-ARIA aria-labelledby est pertinent.
– S'il est présent le contenu alternatif est pertinent.
</t>
    </r>
    <r>
      <rPr>
        <b/>
        <sz val="8"/>
        <rFont val="Arial"/>
        <family val="2"/>
      </rPr>
      <t xml:space="preserve">
Test 1.3.6 : Pour chaque image vectorielle (balise &lt;svg&gt;) porteuse d'information, ayant une alternative textuelle, cette alternative est-elle pertinente (hors cas particuliers) ?
</t>
    </r>
    <r>
      <rPr>
        <sz val="8"/>
        <rFont val="Arial"/>
        <family val="2"/>
      </rPr>
      <t xml:space="preserve">– </t>
    </r>
    <r>
      <rPr>
        <sz val="8"/>
        <color rgb="FFA50021"/>
        <rFont val="Arial"/>
        <family val="2"/>
      </rPr>
      <t>S’il est présent, le contenu de l’élément &lt;title&gt; est pertinent.</t>
    </r>
    <r>
      <rPr>
        <sz val="8"/>
        <rFont val="Arial"/>
        <family val="2"/>
      </rPr>
      <t xml:space="preserve">
– S'il est présent, le contenu de l'attribut WAI-ARIA aria-label est pertinent.
– S'il est présent, le passage de texte associé via l'attribut WAI-ARIA aria-labelledby est pertinent.
</t>
    </r>
    <r>
      <rPr>
        <b/>
        <sz val="8"/>
        <rFont val="Arial"/>
        <family val="2"/>
      </rPr>
      <t xml:space="preserve">
Test 1.3.7 : Pour chaque image bitmap (balise &lt;canvas&gt;) porteuse d'information, ayant une alternative textuelle ou un contenu alternatif, cette alternative est-elle pertinente (hors cas particuliers) ?
</t>
    </r>
    <r>
      <rPr>
        <sz val="8"/>
        <rFont val="Arial"/>
        <family val="2"/>
      </rPr>
      <t xml:space="preserve">– S'il est présent, le contenu de l'attribut title est pertinent.
– S'il est présent, le contenu de l'attribut WAI-ARIA aria-label est pertinent.
– S'il est présent, le passage de texte associé via l'attribut WAI-ARIA aria-labelledby est pertinent.
– S'il est présent le contenu alternatif est pertinent.
</t>
    </r>
    <r>
      <rPr>
        <b/>
        <sz val="8"/>
        <rFont val="Arial"/>
        <family val="2"/>
      </rPr>
      <t xml:space="preserve">
Test 1.3.8 : Pour chaque image bitmap (balise &lt;canvas&gt;) porteuse d'information et ayant un contenu alternatif entre &lt;canvas&gt; et &lt;/canvas&gt;, ce contenu alternatif est-il correctement restitué par les technologies d'assistance ?
Test 1.3.9 : Pour chaque image porteuse d'information et ayant une alternative textuelle, l'alternative textuelle est-elle courte et concise (hors cas particuliers) ?</t>
    </r>
  </si>
  <si>
    <t>1.4</t>
  </si>
  <si>
    <t>Pour chaque image utilisée comme CAPTCHA ou comme image-test, ayant une alternative textuelle, cette alternative permet-elle d'identifier la nature et la fonction de l'image ?</t>
  </si>
  <si>
    <r>
      <rPr>
        <b/>
        <sz val="8"/>
        <rFont val="Arial"/>
        <family val="2"/>
      </rPr>
      <t xml:space="preserve">Test 1.4.1 : Pour chaque image (balise &lt;img&gt;) utilisée comme CAPTCHA ou comme image-test, ayant une alternative textuelle, cette alternative est-elle pertinente ?
</t>
    </r>
    <r>
      <rPr>
        <sz val="8"/>
        <rFont val="Arial"/>
        <family val="2"/>
      </rPr>
      <t xml:space="preserve">– S'il est présent, le contenu de l'attribut alt est pertinent.
– S'il est présent, le contenu de l'attribut title est pertinent.
– S'il est présent, le contenu de l'attribut WAI-ARIA aria-label est pertinent.
– S'il est présent, le passage de texte associé via l'attribut WAI-ARIA aria-labelledby est pertinent.
</t>
    </r>
    <r>
      <rPr>
        <b/>
        <sz val="8"/>
        <rFont val="Arial"/>
        <family val="2"/>
      </rPr>
      <t xml:space="preserve">Test 1.4.2 : Pour chaque zone (balise &lt;area&gt;) d'une image réactive utilisée comme CAPTCHA ou comme image-test, ayant une alternative textuelle, cette alternative est-elle pertinente ?
</t>
    </r>
    <r>
      <rPr>
        <sz val="8"/>
        <rFont val="Arial"/>
        <family val="2"/>
      </rPr>
      <t xml:space="preserve">– S'il est présent, le contenu de l'attribut alt est pertinent.
– S'il est présent, le contenu de l'attribut title est pertinent.
– S'il est présent, le contenu de l'attribut WAI-ARIA aria-label est pertinent.
– S'il est présent, le passage de texte associé via l'attribut WAI-ARIA aria-labelledby est pertinent.
</t>
    </r>
    <r>
      <rPr>
        <b/>
        <sz val="8"/>
        <rFont val="Arial"/>
        <family val="2"/>
      </rPr>
      <t xml:space="preserve">
Test 1.4.3 : Pour chaque bouton de type image (balise &lt;input&gt; avec l'attribut type="image") utilisé comme CAPTCHA ou comme image-test, ayant une alternative textuelle, cette alternative est-elle pertinente ?
</t>
    </r>
    <r>
      <rPr>
        <sz val="8"/>
        <rFont val="Arial"/>
        <family val="2"/>
      </rPr>
      <t xml:space="preserve">– S'il est présent, le contenu de l'attribut alt est pertinent.
– S'il est présent, le contenu de l'attribut title est pertinent.
– S'il est présent, le contenu de l'attribut WAI-ARIA aria-label est pertinent.
– S'il est présent, le passage de texte associé via l'attribut WAI-ARIA aria-labelledby est pertinent.
</t>
    </r>
    <r>
      <rPr>
        <b/>
        <sz val="8"/>
        <rFont val="Arial"/>
        <family val="2"/>
      </rPr>
      <t xml:space="preserve">
Test 1.4.4 : Pour chaque image objet (balise &lt;object&gt; avec l'attribut type="image/…") utilisée comme CAPTCHA ou comme image-test, ayant une alternative textuelle ou un contenu alternatif, cette alternative est-elle pertinente ?
</t>
    </r>
    <r>
      <rPr>
        <sz val="8"/>
        <rFont val="Arial"/>
        <family val="2"/>
      </rPr>
      <t xml:space="preserve">– S'il est présent, le contenu de l'attribut title est pertinent.
– S'il est présent, le contenu de l'attribut WAI-ARIA aria-label est pertinent.
– S'il est présent, le passage de texte associé via l'attribut WAI-ARIA aria-labelledby est pertinent.
– S'il est présent le contenu alternatif est pertinent.
</t>
    </r>
    <r>
      <rPr>
        <b/>
        <sz val="8"/>
        <rFont val="Arial"/>
        <family val="2"/>
      </rPr>
      <t xml:space="preserve">
Test 1.4.5 : Pour chaque image embarquée (balise &lt;embed&gt; avec l'attribut type="image/…") utilisée comme CAPTCHA ou comme image-test, ayant une alternative textuelle ou un contenu alternatif, cette alternative est-elle pertinente ?
</t>
    </r>
    <r>
      <rPr>
        <sz val="8"/>
        <rFont val="Arial"/>
        <family val="2"/>
      </rPr>
      <t xml:space="preserve">– S'il est présent, le contenu de l'attribut title est pertinent.
– S'il est présent, le contenu de l'attribut WAI-ARIA aria-label est pertinent.
– S'il est présent, le passage de texte associé via l'attribut WAI-ARIA aria-labelledby est pertinent.
– S'il est présent le contenu alternatif est pertinent.
</t>
    </r>
    <r>
      <rPr>
        <b/>
        <sz val="8"/>
        <rFont val="Arial"/>
        <family val="2"/>
      </rPr>
      <t xml:space="preserve">
Test 1.4.6 : Pour chaque image vectorielle (balise &lt;svg&gt;) utilisée comme CAPTCHA ou comme image-test, ayant une alternative textuelle, cette alternative est-elle pertinente ?
</t>
    </r>
    <r>
      <rPr>
        <sz val="8"/>
        <rFont val="Arial"/>
        <family val="2"/>
      </rPr>
      <t xml:space="preserve">– S'il est présent, le contenu de l'attribut title est pertinent.
– S'il est présent, le contenu de l'attribut WAI-ARIA aria-label est pertinent.
– S'il est présent, le passage de texte associé via l'attribut WAI-ARIA aria-labelledby est pertinent.
</t>
    </r>
    <r>
      <rPr>
        <b/>
        <sz val="8"/>
        <rFont val="Arial"/>
        <family val="2"/>
      </rPr>
      <t xml:space="preserve">
Test 1.4.7 : Pour chaque image bitmap (balise &lt;canvas&gt;) utilisée comme CAPTCHA ou comme image-test, ayant une alternative textuelle ou un contenu alternatif, cette alternative est-elle pertinente ?
</t>
    </r>
    <r>
      <rPr>
        <sz val="8"/>
        <rFont val="Arial"/>
        <family val="2"/>
      </rPr>
      <t>– S'il est présent, le contenu de l'attribut title est pertinent.
– S'il est présent, le contenu de l'attribut WAI-ARIA aria-label est pertinent.
– S'il est présent, le passage de texte associé via l'attribut WAI-ARIA aria-labelledby est pertinent.
– S'il est présent le contenu alternatif est pertinent.</t>
    </r>
  </si>
  <si>
    <t>1.5</t>
  </si>
  <si>
    <t>Pour chaque image utilisée comme CAPTCHA, une solution d'accès alternatif au contenu ou à la fonction du CAPTCHA est-elle présente ?</t>
  </si>
  <si>
    <r>
      <rPr>
        <b/>
        <sz val="8"/>
        <rFont val="Arial"/>
        <family val="2"/>
      </rPr>
      <t xml:space="preserve">Test 1.5.1 : Chaque image (balises &lt;img&gt;, &lt;area&gt;, &lt;object&gt;, &lt;embed&gt;, &lt;svg&gt;, &lt;canvas&gt; ou possédant un attribut WAI-ARIA role="img") utilisée comme CAPTCHA vérifie-t-elle une de ces conditions ?
</t>
    </r>
    <r>
      <rPr>
        <sz val="8"/>
        <rFont val="Arial"/>
        <family val="2"/>
      </rPr>
      <t xml:space="preserve">– Il existe une autre forme de CAPTCHA non graphique, au moins.
– Il existe une autre solution d'accès à la fonctionnalité qui est sécurisée par le CAPTCHA.
</t>
    </r>
    <r>
      <rPr>
        <b/>
        <sz val="8"/>
        <rFont val="Arial"/>
        <family val="2"/>
      </rPr>
      <t xml:space="preserve">Test 1.5.2 : Chaque bouton associé à une image (balise &lt;input&gt; avec l'attribut type="image") utilisée comme CAPTCHA vérifie-t-il une de ces conditions ?
</t>
    </r>
    <r>
      <rPr>
        <sz val="8"/>
        <rFont val="Arial"/>
        <family val="2"/>
      </rPr>
      <t>– Il existe une autre forme de CAPTCHA non graphique, au moins.
– Il existe une autre solution d'accès à la fonctionnalité qui est sécurisée par le CAPTCHA.</t>
    </r>
  </si>
  <si>
    <t>1.6</t>
  </si>
  <si>
    <t>Chaque image porteuse d'information a-t-elle, si nécessaire, une description détaillée ?</t>
  </si>
  <si>
    <r>
      <t xml:space="preserve">Test 1.6.1 : Chaque image (balise &lt;img&gt;) porteuse d'information, qui nécessite une description détaillée, vérifie-t-elle une de ces conditions ?
</t>
    </r>
    <r>
      <rPr>
        <sz val="8"/>
        <rFont val="Arial"/>
        <family val="2"/>
      </rPr>
      <t xml:space="preserve">– Il existe un attribut longdesc qui donne l'adresse (URL) d'une page ou d'un emplacement dans la page contenant la description détaillée.
– Il existe une alternative textuelle contenant la référence à une description détaillée adjacente à l'image.
– Il existe un lien ou un bouton adjacent permettant d'accéder à la description détaillée.
</t>
    </r>
    <r>
      <rPr>
        <b/>
        <sz val="8"/>
        <rFont val="Arial"/>
        <family val="2"/>
      </rPr>
      <t>Test 1.6.2 : Chaque image objet (balise &lt;object&gt; avec l'attribut type="image/…") porteuse d'information, qui nécessite une description détaillée, vérifie-t-elle une de ces conditions ?</t>
    </r>
    <r>
      <rPr>
        <sz val="8"/>
        <rFont val="Arial"/>
        <family val="2"/>
      </rPr>
      <t xml:space="preserve">
– Il existe une alternative textuelle contenant la référence à une description détaillée adjacente à l'image.
– Il existe un lien ou un bouton adjacent permettant d'accéder à la description détaillée.
</t>
    </r>
    <r>
      <rPr>
        <b/>
        <sz val="8"/>
        <rFont val="Arial"/>
        <family val="2"/>
      </rPr>
      <t xml:space="preserve">Test 1.6.3 : Chaque image embarquée (balise &lt;embed&gt;) porteuse d'information, qui nécessite une description détaillée, vérifie-t-elle une de ces conditions ?
– Il existe une alternative textuelle contenant la référence à une description détaillée adjacente à l'image.
– Il existe un lien ou un bouton adjacent permettant d'accéder à la description détaillée.
Test 1.6.4 : Chaque bouton de type image (balise &lt;input&gt; avec l'attribut type="image") porteur d'information, qui nécessite une description détaillée, vérifie-t-elle une de ces conditions ?
</t>
    </r>
    <r>
      <rPr>
        <sz val="8"/>
        <rFont val="Arial"/>
        <family val="2"/>
      </rPr>
      <t xml:space="preserve">– Il existe une alternative textuelle contenant la référence à une description détaillée adjacente à l'image.
– Il existe un lien ou un bouton adjacent permettant d'accéder à la description détaillée.
– Il existe un attribut WAI-ARIA aria-describedby associant un passage de texte faisant office de description détaillée.
</t>
    </r>
    <r>
      <rPr>
        <b/>
        <sz val="8"/>
        <rFont val="Arial"/>
        <family val="2"/>
      </rPr>
      <t xml:space="preserve">
Test 1.6.5 : Chaque image vectorielle (balise &lt;svg&gt;) porteuse d'information, qui nécessite une description détaillée, vérifie-t-elle une de ces conditions ?
</t>
    </r>
    <r>
      <rPr>
        <sz val="8"/>
        <rFont val="Arial"/>
        <family val="2"/>
      </rPr>
      <t xml:space="preserve">– Il existe un attribut WAI-ARIA aria-label contenant l'alternative textuelle et une référence à une description détaillée adjacente.
– Il existe un attribut WAI-ARIA aria-labelledby associant un passage de texte faisant office d'alternative textuelle et un autre faisant office de description détaillée.
– Il existe un attribut WAI-ARIA aria-describedby associant un passage de texte faisant office de description détaillée.
– Il existe un lien ou un bouton adjacent permettant d'accéder à la description détaillée.
</t>
    </r>
    <r>
      <rPr>
        <b/>
        <sz val="8"/>
        <rFont val="Arial"/>
        <family val="2"/>
      </rPr>
      <t xml:space="preserve">
Test 1.6.6 : Pour chaque image vectorielle (balise &lt;svg&gt;) porteuse d'information, ayant une description détaillée, la référence éventuelle à la description détaillée dans l'attribut WAI-ARIA aria-label et la description détaillée associée par l'attribut WAI-ARIA aria-labelledby ou aria-describedby sont-elles correctement restituées par les technologies d'assistance ?
Test 1.6.7 : Chaque image bitmap (balise &lt;canvas&gt;), porteuse d'information, qui nécessite une description détaillée, vérifie-t-elle une de ces conditions ?
</t>
    </r>
    <r>
      <rPr>
        <sz val="8"/>
        <rFont val="Arial"/>
        <family val="2"/>
      </rPr>
      <t xml:space="preserve">– Il existe un attribut WAI-ARIA aria-label contenant l'alternative textuelle et une référence à une description détaillée adjacente.
– Il existe un attribut WAI-ARIA aria-labelledby associant un passage de texte faisant office d'alternative textuelle et un autre faisant office de description détaillée.
– Il existe un contenu textuel entre &lt;canvas&gt; et &lt;/canvas&gt; faisant référence à une description détaillée adjacente à l'image bitmap.
– Il existe un contenu textuel entre &lt;canvas&gt; et &lt;/canvas&gt; faisant office de description détaillée.
– Il existe un lien ou bouton adjacent permettant d'accéder à la description détaillée.
</t>
    </r>
    <r>
      <rPr>
        <b/>
        <sz val="8"/>
        <rFont val="Arial"/>
        <family val="2"/>
      </rPr>
      <t xml:space="preserve">
Test 1.6.8 : Pour chaque image bitmap (balise &lt;canvas&gt;) porteuse d'information, qui implémente une référence à une description détaillée adjacente, cette référence est-elle correctement restituée par les technologies d'assistance ?
Test 1.6.9 : Pour chaque image (balise &lt;img&gt;, &lt;input&gt; avec l'attribut type="image", &lt;area&gt;, &lt;object&gt;, &lt;embed&gt;, &lt;svg&gt;, &lt;canvas&gt;, ou possédant un attribut WAI-ARIA role="img") porteuse d'information, qui est accompagnée d'une description détaillée et qui utilise un attribut WAI-ARIA aria-describedby, l'attribut WAI-ARIA aria-describedby associe-t-il la description détaillée ?
Test 1.6.10 : Chaque balise possédant un attribut WAI-ARIA role="img" porteuse d'information, qui nécessite une description détaillée, vérifie-t-elle une de ces conditions ?
</t>
    </r>
    <r>
      <rPr>
        <sz val="8"/>
        <rFont val="Arial"/>
        <family val="2"/>
      </rPr>
      <t>– Il existe un attribut WAI-ARIA aria-label contenant l'alternative textuelle et une référence à une description détaillée adjacente.
– Il existe un attribut WAI-ARIA aria-labelledby associant un passage de texte faisant office d'alternative textuelle et un autre faisant office de description détaillée.
– Il existe un attribut WAI-ARIA aria-describedby associant un passage de texte faisant office de description détaillée.
– Il existe un lien ou bouton adjacent permettant d'accéder à la description détaillée.</t>
    </r>
  </si>
  <si>
    <t>1.7</t>
  </si>
  <si>
    <t>Pour chaque image porteuse d'information ayant une description détaillée, cette description est-elle pertinente ?</t>
  </si>
  <si>
    <r>
      <rPr>
        <b/>
        <sz val="8"/>
        <rFont val="Arial"/>
        <family val="2"/>
      </rPr>
      <t xml:space="preserve">Test 1.7.1 : Chaque image (balise &lt;img&gt;) porteuse d'information, ayant une description détaillée, vérifie-t-elle ces conditions ?
</t>
    </r>
    <r>
      <rPr>
        <sz val="8"/>
        <rFont val="Arial"/>
        <family val="2"/>
      </rPr>
      <t xml:space="preserve">– La description détaillée via l'adresse référencée dans l'attribut longdesc est pertinente.
– La description détaillée dans la page et signalée par l'alternative textuelle est pertinente.
– La description détaillée via un lien ou bouton adjacent est pertinente.
– Le passage de texte associé via l'attribut WAI-ARIA aria-describedby est pertinent.
</t>
    </r>
    <r>
      <rPr>
        <b/>
        <sz val="8"/>
        <rFont val="Arial"/>
        <family val="2"/>
      </rPr>
      <t xml:space="preserve">Test 1.7.2 : Chaque bouton de type image (balise &lt;input&gt; avec l'attribut type="image") porteur d'information, ayant une description détaillée, vérifie-t-elle ces conditions ?
</t>
    </r>
    <r>
      <rPr>
        <sz val="8"/>
        <rFont val="Arial"/>
        <family val="2"/>
      </rPr>
      <t xml:space="preserve">– La description détaillée dans la page et signalée par l'alternative textuelle est pertinente.
– La description détaillée via un lien ou bouton adjacent est pertinente.
– Le passage de texte associé via l'attribut WAI-ARIA aria-describedby est pertinent.
</t>
    </r>
    <r>
      <rPr>
        <b/>
        <sz val="8"/>
        <rFont val="Arial"/>
        <family val="2"/>
      </rPr>
      <t xml:space="preserve">
Test 1.7.3 : Chaque image objet (balise &lt;object&gt; avec l'attribut type="image/…") porteuse d'information, ayant une description détaillée, vérifie-t-elle ces conditions ?
</t>
    </r>
    <r>
      <rPr>
        <sz val="8"/>
        <rFont val="Arial"/>
        <family val="2"/>
      </rPr>
      <t xml:space="preserve">– La description détaillée dans la page et signalée par l'alternative textuelle est pertinente.
– La description détaillée adjacente à l'image objet est pertinente.
– La description détaillée via un lien ou bouton adjacent est pertinente.
– Le passage de texte associé via l'attribut WAI-ARIA aria-describedby est pertinent.
</t>
    </r>
    <r>
      <rPr>
        <b/>
        <sz val="8"/>
        <rFont val="Arial"/>
        <family val="2"/>
      </rPr>
      <t xml:space="preserve">
Test 1.7.4 : Chaque image embarquée (balise &lt;embed&gt; avec l'attribut type="image/…") porteuse d'information, ayant une description détaillée, vérifie-t-elle ces conditions ?
</t>
    </r>
    <r>
      <rPr>
        <sz val="8"/>
        <rFont val="Arial"/>
        <family val="2"/>
      </rPr>
      <t xml:space="preserve">– La description détaillée dans la page et signalée par l'alternative textuelle est pertinente.
– La description détaillée adjacente à l'image embarquée est pertinente.
– La description détaillée via un lien ou bouton adjacent est pertinente.
– Le passage de texte associé via l'attribut WAI-ARIA aria-describedby est pertinent.
</t>
    </r>
    <r>
      <rPr>
        <b/>
        <sz val="8"/>
        <rFont val="Arial"/>
        <family val="2"/>
      </rPr>
      <t xml:space="preserve">
Test 1.7.5 : Chaque image vectorielle (balise &lt;svg&gt;) porteuse d'information, ayant une description détaillée, vérifie-t-elle ces conditions ?
</t>
    </r>
    <r>
      <rPr>
        <sz val="8"/>
        <rFont val="Arial"/>
        <family val="2"/>
      </rPr>
      <t xml:space="preserve">– La description détaillée dans la page et signalée par l'alternative textuelle est pertinente.
– La description détaillée dans la page et signalée par le texte contenu dans balise &lt;desc&gt; ou &lt;title&gt; est pertinente.
– La description détaillée contenue dans la balise &lt;desc&gt; est pertinente.
– La description détaillée via un lien ou bouton adjacent est pertinente.
– Le passage de texte associé via l'attribut WAI-ARIA aria-describedby est pertinent.
</t>
    </r>
    <r>
      <rPr>
        <b/>
        <sz val="8"/>
        <rFont val="Arial"/>
        <family val="2"/>
      </rPr>
      <t xml:space="preserve">
Test 1.7.6 : Chaque image bitmap (balise &lt;canvas&gt;) porteuse d'information, ayant une description détaillée, vérifie-t-elle ces conditions ?
</t>
    </r>
    <r>
      <rPr>
        <sz val="8"/>
        <rFont val="Arial"/>
        <family val="2"/>
      </rPr>
      <t>– La description détaillée dans la page et signalée par l'alternative textuelle est pertinente.
– La description détaillée dans la page et signalée par le texte contenu entre &lt;canvas&gt; et &lt;/canvas&gt; est pertinente.
– La description détaillée contenue entre &lt;canvas&gt; et &lt;/canvas&gt; est pertinente.
– La description détaillée adjacente à l'image bitmap est pertinente.
– La description détaillée via un lien ou bouton adjacent est pertinente.
– Le passage de texte associé via l'attribut WAI-ARIA aria-describedby est pertinent.</t>
    </r>
  </si>
  <si>
    <t>1.8</t>
  </si>
  <si>
    <t>Chaque image texte porteuse d'information, en l'absence d'un mécanisme de remplacement, doit si possible être remplacée par du texte stylé. Cette règle est-elle respectée (hors cas particuliers) ?</t>
  </si>
  <si>
    <t>AA</t>
  </si>
  <si>
    <r>
      <t xml:space="preserve">Test 1.8.1 : Chaque image texte (balise &lt;img&gt; ou possédant un attribut WAI-ARIA role="img") porteuse d'information, en l'absence d'un mécanisme de remplacement, doit si possible être remplacée par du texte stylé. Cette règle est-elle respectée (hors cas particuliers) ?
Test 1.8.2 : Chaque bouton « image texte » (balise &lt;input&gt; avec l'attribut type="image") porteur d'information, en l'absence d'un mécanisme de remplacement, doit si possible être remplacé par du texte stylé. Cette règle est-elle respectée (hors cas particuliers) ?
Test 1.8.3 : Chaque image texte objet (balise &lt;object&gt; avec l'attribut type="image/…") porteuse d'information, en l'absence d'un mécanisme de remplacement, doit si possible être remplacée par du texte stylé. Cette règle est-elle respectée (hors cas particuliers) ?
Test 1.8.4 : Chaque image texte embarquée (balise &lt;embed&gt; avec l'attribut type="image/…") porteuse d'information, en l'absence d'un mécanisme de remplacement, doit si possible être remplacée par du texte stylé. Cette règle est-elle respectée (hors cas particuliers) ?
Test 1.8.5 : Chaque image texte bitmap (balise &lt;canvas&gt;) porteuse d'information, en l'absence d'un mécanisme de remplacement, doit si possible être remplacée par du texte stylé. Cette règle est-elle respectée (hors cas particuliers) ?
</t>
    </r>
    <r>
      <rPr>
        <b/>
        <sz val="8"/>
        <color rgb="FFA50021"/>
        <rFont val="Arial"/>
        <family val="2"/>
      </rPr>
      <t>Test 1.8.6 : Chaque image texte SVG (balise &lt;svg&gt;) porteuse d’information et dont le texte n’est pas complètement structuré au moyen d’éléments &lt;text&gt;, en l’absence d’un mécanisme de remplacement, doit si possible être remplacée par du texte stylé. Cette règle est-elle respectée (hors cas particuliers) ?</t>
    </r>
  </si>
  <si>
    <t>1.9</t>
  </si>
  <si>
    <t>Chaque légende d'image est-elle, si nécessaire, correctement reliée à l'image correspondante ?</t>
  </si>
  <si>
    <r>
      <t xml:space="preserve">Test 1.9.1 : Chaque image pourvue d'une légende (balise &lt;img&gt;, &lt;input&gt; avec l'attribut type="image" ou possédant un attribut WAI-ARIA role="img" associée à une légende adjacente), vérifie-t-elle, si nécessaire, ces conditions ?
</t>
    </r>
    <r>
      <rPr>
        <sz val="8"/>
        <rFont val="Arial"/>
        <family val="2"/>
      </rPr>
      <t xml:space="preserve">– L'image (balise &lt;img&gt;, &lt;input&gt; avec l'attribut type="image" ou possédant un attribut WAI-ARIA role="img") et sa légende adjacente sont contenues dans une balise &lt;figure&gt;.
– La balise &lt;figure&gt; possède un attribut WAI-ARIA role="figure" ou role="group".
– La balise &lt;figure&gt; possède un attribut WAI-ARIA aria-label dont le contenu est identique au contenu de la légende.
– La légende est contenue dans une balise &lt;figcaption&gt;.
</t>
    </r>
    <r>
      <rPr>
        <b/>
        <sz val="8"/>
        <rFont val="Arial"/>
        <family val="2"/>
      </rPr>
      <t xml:space="preserve">Test 1.9.2 : Chaque image objet pourvue d'une légende (balise &lt;object&gt; avec l'attribut type="image/…" associée à une légende adjacente), vérifie-t-elle, si nécessaire, ces conditions ?
</t>
    </r>
    <r>
      <rPr>
        <sz val="8"/>
        <rFont val="Arial"/>
        <family val="2"/>
      </rPr>
      <t xml:space="preserve">– L'image objet (balise &lt;object&gt;) et sa légende adjacente sont contenues dans une balise &lt;figure&gt;.
– La balise &lt;figure&gt; possède un attribut WAI-ARIA role="figure" ou role="group".
– La balise &lt;figure&gt; possède un attribut WAI-ARIA aria-label dont le contenu est identique au contenu de la légende.
– La légende est contenue dans une balise &lt;figcaption&gt;.
</t>
    </r>
    <r>
      <rPr>
        <b/>
        <sz val="8"/>
        <rFont val="Arial"/>
        <family val="2"/>
      </rPr>
      <t xml:space="preserve">
Test 1.9.3 : Chaque image embarquée pourvue d'une légende (balise &lt;embed&gt; associée à une légende adjacente), vérifie-t-elle, si nécessaire, ces conditions ?
</t>
    </r>
    <r>
      <rPr>
        <sz val="8"/>
        <rFont val="Arial"/>
        <family val="2"/>
      </rPr>
      <t xml:space="preserve">– L'image embarquée (balise &lt;embed&gt;) et sa légende adjacente sont contenues dans une balise &lt;figure&gt;.
– La balise &lt;figure&gt; possède un attribut WAI-ARIA role="figure" ou role="group".
– La balise &lt;figure&gt; possède un attribut WAI-ARIA aria-label dont le contenu est identique au contenu de la légende.
– La légende est contenue dans une balise &lt;figcaption&gt;.
</t>
    </r>
    <r>
      <rPr>
        <b/>
        <sz val="8"/>
        <rFont val="Arial"/>
        <family val="2"/>
      </rPr>
      <t xml:space="preserve">
Test 1.9.4 : Chaque image vectorielle pourvue d'une légende (balise &lt;svg&gt; associée à une légende adjacente), vérifie-t-elle, si nécessaire, ces conditions ?
</t>
    </r>
    <r>
      <rPr>
        <sz val="8"/>
        <rFont val="Arial"/>
        <family val="2"/>
      </rPr>
      <t xml:space="preserve">– L'image vectorielle (balise &lt;svg&gt;) et sa légende adjacente sont contenues dans une balise &lt;figure&gt;.
– La balise &lt;figure&gt; possède un attribut WAI-ARIA role="figure" ou role="group".
– La balise &lt;figure&gt; possède un attribut WAI-ARIA aria-label dont le contenu est identique au contenu de la légende.
– La légende est contenue dans une balise &lt;figcaption&gt;.
</t>
    </r>
    <r>
      <rPr>
        <b/>
        <sz val="8"/>
        <rFont val="Arial"/>
        <family val="2"/>
      </rPr>
      <t xml:space="preserve">
Test 1.9.5 : Chaque image bitmap pourvue d'une légende (balise &lt;canvas&gt; associée à une légende adjacente), vérifie-t-elle, si nécessaire, ces conditions ?
</t>
    </r>
    <r>
      <rPr>
        <sz val="8"/>
        <rFont val="Arial"/>
        <family val="2"/>
      </rPr>
      <t>– L'image bitmap (balise &lt;canvas&gt;) et sa légende adjacente sont contenues dans une balise &lt;figure&gt;.
– La balise &lt;figure&gt; possède un attribut WAI-ARIA role="figure" ou role="group".
– La balise &lt;figure&gt; possède un attribut WAI-ARIA aria-label dont le contenu est identique au contenu de la légende.
– La légende est contenue dans une balise &lt;figcaption&gt;.</t>
    </r>
  </si>
  <si>
    <t>Cadres</t>
  </si>
  <si>
    <t>2.1</t>
  </si>
  <si>
    <t>Chaque cadre a-t-il un titre de cadre ?</t>
  </si>
  <si>
    <t>Test 2.1.1 : Chaque cadre (balise &lt;iframe&gt; ou &lt;frame&gt;) a-t-il un attribut title ?</t>
  </si>
  <si>
    <t>2.2</t>
  </si>
  <si>
    <t>Pour chaque cadre ayant un titre de cadre, ce titre de cadre est-il pertinent ?</t>
  </si>
  <si>
    <t>Test 2.2.1 : Pour chaque cadre (balise &lt;iframe&gt; ou &lt;frame&gt;) ayant un attribut title, le contenu de cet attribut est-il pertinent ?</t>
  </si>
  <si>
    <t>Couleurs</t>
  </si>
  <si>
    <t>3.1</t>
  </si>
  <si>
    <t>Dans chaque page web, l'information ne doit pas être donnée uniquement par la couleur. Cette règle est-elle respectée ?</t>
  </si>
  <si>
    <t>Test 3.1.1 : Pour chaque mot ou ensemble de mots dont la mise en couleur est porteuse d'information, l'information ne doit pas être donnée uniquement par la couleur. Cette règle est-elle respectée ?
Test 3.1.2 : Pour chaque indication de couleur donnée par un texte, l'information ne doit pas être donnée uniquement par la couleur. Cette règle est-elle respectée ?
Test 3.1.3 : Pour chaque image véhiculant une information, l'information ne doit pas être donnée uniquement par la couleur. Cette règle est-elle respectée ?
Test 3.1.4 : Pour chaque propriété CSS déterminant une couleur et véhiculant une information, l'information ne doit pas être donnée uniquement par la couleur. Cette règle est-elle respectée ?
Test 3.1.5 : Pour chaque média temporel véhiculant une information, l'information ne doit pas être donnée uniquement par la couleur. Cette règle est-elle respectée ?
Test 3.1.6 : Pour chaque média non temporel véhiculant une information, l'information ne doit pas être donnée uniquement par la couleur. Cette règle est-elle respectée ?</t>
  </si>
  <si>
    <t>3.2</t>
  </si>
  <si>
    <t>Dans chaque page web, le contraste entre la couleur du texte et la couleur de son arrière-plan est-il suffisamment élevé (hors cas particuliers) ?</t>
  </si>
  <si>
    <r>
      <rPr>
        <b/>
        <sz val="8"/>
        <rFont val="Arial"/>
        <family val="2"/>
      </rPr>
      <t xml:space="preserve">Test 3.2.1 : Dans chaque page web, le texte et le texte en image sans effet de graisse d'une taille restituée inférieure à 24px vérifient-ils une de ces conditions (hors cas particuliers) ?
</t>
    </r>
    <r>
      <rPr>
        <sz val="8"/>
        <rFont val="Arial"/>
        <family val="2"/>
      </rPr>
      <t xml:space="preserve">– Le rapport de contraste entre le texte et son arrière-plan est de 4.5:1, au moins.
– Un mécanisme permet à l'utilisateur d'afficher le texte avec un rapport de contraste de 4.5:1, au moins.
</t>
    </r>
    <r>
      <rPr>
        <b/>
        <sz val="8"/>
        <rFont val="Arial"/>
        <family val="2"/>
      </rPr>
      <t xml:space="preserve">Test 3.2.2 : Dans chaque page web, le texte et le texte en image en gras d’une taille restituée inférieure à 18,5px vérifient-ils une de ces conditions (hors cas particuliers) ?
</t>
    </r>
    <r>
      <rPr>
        <sz val="8"/>
        <rFont val="Arial"/>
        <family val="2"/>
      </rPr>
      <t xml:space="preserve">– Le rapport de contraste entre le texte et son arrière-plan est de 4.5:1, au moins.
– Un mécanisme permet à l'utilisateur d'afficher le texte avec un rapport de contraste de 4.5:1, au moins.
</t>
    </r>
    <r>
      <rPr>
        <b/>
        <sz val="8"/>
        <rFont val="Arial"/>
        <family val="2"/>
      </rPr>
      <t xml:space="preserve">
Test 3.2.3 : Dans chaque page web, le texte et le texte en image sans effet de graisse d’une taille restituée supérieure ou égale à 24px vérifient-ils une de ces conditions (hors cas particuliers) ?
</t>
    </r>
    <r>
      <rPr>
        <sz val="8"/>
        <rFont val="Arial"/>
        <family val="2"/>
      </rPr>
      <t xml:space="preserve">– Le rapport de contraste entre le texte et son arrière-plan est de 3:1, au moins.
– Un mécanisme permet à l'utilisateur d'afficher le texte avec un rapport de contraste de 3:1, au moins.
</t>
    </r>
    <r>
      <rPr>
        <b/>
        <sz val="8"/>
        <rFont val="Arial"/>
        <family val="2"/>
      </rPr>
      <t xml:space="preserve">
Test 3.2.4 : Dans chaque page web, le texte et le texte en image en gras d'une taille restituée supérieure ou égale à 18,5px vérifient-ils une de ces conditions (hors cas particuliers) ?
</t>
    </r>
    <r>
      <rPr>
        <sz val="8"/>
        <rFont val="Arial"/>
        <family val="2"/>
      </rPr>
      <t xml:space="preserve">– Le rapport de contraste entre le texte et son arrière-plan est de 3:1, au moins.
– Un mécanisme permet à l'utilisateur d'afficher le texte avec un rapport de contraste de 3:1, au moins.
</t>
    </r>
    <r>
      <rPr>
        <b/>
        <sz val="8"/>
        <rFont val="Arial"/>
        <family val="2"/>
      </rPr>
      <t xml:space="preserve">
Test 3.2.5 : Dans le mécanisme qui permet d'afficher un rapport de contraste conforme, le rapport de contraste entre le texte et la couleur d’arrière-plan est-il suffisamment élevé ?</t>
    </r>
  </si>
  <si>
    <t>Validé</t>
  </si>
  <si>
    <t>3.3</t>
  </si>
  <si>
    <t>Dans chaque page web, les couleurs utilisées dans les composants d'interface ou les éléments graphiques porteurs d'informations sont-elles suffisamment contrastées (hors cas particuliers) ?</t>
  </si>
  <si>
    <r>
      <t xml:space="preserve">Test 3.3.1 : Dans chaque page web, le rapport de contraste entre les couleurs d'un composant d'interface dans ses différents états et la couleur d'arrière-plan contiguë vérifie-t-il une de ces conditions (hors cas particuliers) ?
</t>
    </r>
    <r>
      <rPr>
        <sz val="8"/>
        <rFont val="Arial"/>
        <family val="2"/>
      </rPr>
      <t xml:space="preserve">– Le rapport de contraste est de 3:1, au moins.
– Un mécanisme permet un rapport de contraste de 3:1, au moins.
</t>
    </r>
    <r>
      <rPr>
        <b/>
        <sz val="8"/>
        <rFont val="Arial"/>
        <family val="2"/>
      </rPr>
      <t xml:space="preserve">Test 3.3.2 : Dans chaque page web, le rapport de contraste des différentes couleurs composant un élément graphique, lorsqu'elles sont nécessaires à sa compréhension, et la couleur d'arrière-plan contiguë, vérifie-t-il une de ces conditions (hors cas particuliers) ?
</t>
    </r>
    <r>
      <rPr>
        <sz val="8"/>
        <rFont val="Arial"/>
        <family val="2"/>
      </rPr>
      <t xml:space="preserve">– Le rapport de contraste est de 3:1, au moins.
– Un mécanisme permet un rapport de contraste de 3:1, au moins.
</t>
    </r>
    <r>
      <rPr>
        <b/>
        <sz val="8"/>
        <rFont val="Arial"/>
        <family val="2"/>
      </rPr>
      <t xml:space="preserve">
Test 3.3.3 : Dans chaque page web, le rapport de contraste des différentes couleurs contiguës entre elles d'un élément graphique, lorsqu'elles sont nécessaires à sa compréhension, vérifie-t-il une de ces conditions (hors cas particuliers) ?
</t>
    </r>
    <r>
      <rPr>
        <sz val="8"/>
        <rFont val="Arial"/>
        <family val="2"/>
      </rPr>
      <t xml:space="preserve">– Le rapport de contraste est de 3:1, au moins.
– Un mécanisme permet un rapport de contraste de 3:1, au moins.
</t>
    </r>
    <r>
      <rPr>
        <b/>
        <sz val="8"/>
        <rFont val="Arial"/>
        <family val="2"/>
      </rPr>
      <t xml:space="preserve">
Test 3.3.4 : Dans le mécanisme qui permet d'afficher un rapport de contraste conforme, les couleurs du composant ou des éléments graphiques porteurs d’informations qui le composent, sont-elles suffisamment contrastées ?</t>
    </r>
  </si>
  <si>
    <t>Multimédia</t>
  </si>
  <si>
    <t>4.1</t>
  </si>
  <si>
    <t>Chaque média temporel pré-enregistré a-t-il, si nécessaire, une transcription textuelle ou une audiodescription (hors cas particuliers) ?</t>
  </si>
  <si>
    <r>
      <rPr>
        <b/>
        <sz val="8"/>
        <rFont val="Arial"/>
        <family val="2"/>
      </rPr>
      <t xml:space="preserve">Test 4.1.1 : Chaque média temporel pré-enregistré seulement audio, vérifie-t-il, si nécessaire, l'une de ces conditions (hors cas particuliers) ?
</t>
    </r>
    <r>
      <rPr>
        <sz val="8"/>
        <rFont val="Arial"/>
        <family val="2"/>
      </rPr>
      <t xml:space="preserve">– Il existe une transcription textuelle accessible via un lien ou bouton adjacent.
– Il existe une transcription textuelle adjacente clairement identifiable.
</t>
    </r>
    <r>
      <rPr>
        <b/>
        <sz val="8"/>
        <rFont val="Arial"/>
        <family val="2"/>
      </rPr>
      <t xml:space="preserve">Test 4.1.2 : Chaque média temporel pré-enregistré seulement vidéo vérifie-t-il, si nécessaire, l'une de ces conditions (hors cas particuliers) ?
</t>
    </r>
    <r>
      <rPr>
        <sz val="8"/>
        <rFont val="Arial"/>
        <family val="2"/>
      </rPr>
      <t xml:space="preserve">– Il existe une version alternative « audio seulement » accessible via un lien ou bouton adjacent.
– Il existe une version alternative « audio seulement » adjacente clairement identifiable.
– Il existe une transcription textuelle accessible via un lien ou bouton adjacent.
– Il existe une transcription textuelle adjacente clairement identifiable.
– Il existe une audiodescription synchronisée.
– Il existe une version alternative avec une audiodescription synchronisée accessible via un lien ou bouton adjacent.
</t>
    </r>
    <r>
      <rPr>
        <b/>
        <sz val="8"/>
        <rFont val="Arial"/>
        <family val="2"/>
      </rPr>
      <t xml:space="preserve">
Test 4.1.3 : Chaque média temporel synchronisé pré-enregistré vérifie-t-il, si nécessaire, une de ces conditions (hors cas particuliers) ?
</t>
    </r>
    <r>
      <rPr>
        <sz val="8"/>
        <rFont val="Arial"/>
        <family val="2"/>
      </rPr>
      <t>– Il existe une transcription textuelle accessible via un lien ou bouton adjacent.
– Il existe une transcription textuelle adjacente clairement identifiable.
– Il existe une audiodescription synchronisée.
– Il existe une version alternative avec une audiodescription synchronisée accessible via un lien ou bouton adjacent.</t>
    </r>
  </si>
  <si>
    <t>4.2</t>
  </si>
  <si>
    <t>Pour chaque média temporel pré-enregistré ayant une transcription textuelle ou une audiodescription synchronisée, celles-ci sont-elles pertinentes (hors cas particuliers) ?</t>
  </si>
  <si>
    <r>
      <t xml:space="preserve">Test 4.2.1 : Pour chaque média temporel pré-enregistré seulement audio, ayant une transcription textuelle, celle-ci est-elle pertinente (hors cas particuliers) ?
Test 4.2.2 : Chaque média temporel pré-enregistré seulement vidéo vérifie-t-il une de ces conditions (hors cas particuliers) ?
</t>
    </r>
    <r>
      <rPr>
        <sz val="8"/>
        <rFont val="Arial"/>
        <family val="2"/>
      </rPr>
      <t xml:space="preserve">– La transcription textuelle est pertinente.
– L'audiodescription synchronisée est pertinente.
– L'audiodescription synchronisée de la version alternative est pertinente.
– La version alternative « audio seulement » est pertinente.
</t>
    </r>
    <r>
      <rPr>
        <b/>
        <sz val="8"/>
        <rFont val="Arial"/>
        <family val="2"/>
      </rPr>
      <t xml:space="preserve">
Test 4.2.3 : Chaque média temporel synchronisé pré-enregistré vérifie-t-il, si nécessaire, une de ces conditions (hors cas particuliers) ?
</t>
    </r>
    <r>
      <rPr>
        <sz val="8"/>
        <rFont val="Arial"/>
        <family val="2"/>
      </rPr>
      <t>– La transcription textuelle est pertinente.
– L’audiodescription synchronisée est pertinente.
– L’audiodescription synchronisée de la version alternative est pertinente.</t>
    </r>
  </si>
  <si>
    <t>4.3</t>
  </si>
  <si>
    <t>Chaque média temporel synchronisé pré-enregistré a-t-il, si nécessaire, des sous-titres synchronisés (hors cas particuliers) ?</t>
  </si>
  <si>
    <r>
      <rPr>
        <b/>
        <sz val="8"/>
        <rFont val="Arial"/>
        <family val="2"/>
      </rPr>
      <t xml:space="preserve">Test 4.3.1 : Chaque média temporel synchronisé pré-enregistré vérifie-t-il, si nécessaire, l'une de ces conditions (hors cas particuliers) ?
</t>
    </r>
    <r>
      <rPr>
        <sz val="8"/>
        <rFont val="Arial"/>
        <family val="2"/>
      </rPr>
      <t xml:space="preserve">– Le média temporel synchronisé possède des sous-titres synchronisés.
– Il existe une version alternative possédant des sous-titres synchronisés accessible via un lien ou bouton adjacent.
</t>
    </r>
    <r>
      <rPr>
        <b/>
        <sz val="8"/>
        <rFont val="Arial"/>
        <family val="2"/>
      </rPr>
      <t>Test 4.3.2 : Pour chaque média temporel synchronisé pré-enregistré possédant des sous-titres synchronisés diffusés via une balise &lt;track&gt;, la balise &lt;track&gt; possède-t-elle un attribut kind="captions" ?</t>
    </r>
  </si>
  <si>
    <t>4.4</t>
  </si>
  <si>
    <t>Pour chaque média temporel synchronisé pré-enregistré ayant des sous-titres synchronisés, ces sous-titres sont-ils pertinents ?</t>
  </si>
  <si>
    <t>Test 4.4.1 : Pour chaque média temporel synchronisé pré-enregistré ayant des sous-titres synchronisés, ces sous-titres sont-ils pertinents ?</t>
  </si>
  <si>
    <t>4.5</t>
  </si>
  <si>
    <t>Chaque média temporel pré-enregistré a-t-il, si nécessaire, une audiodescription synchronisée (hors cas particuliers) ?</t>
  </si>
  <si>
    <r>
      <rPr>
        <b/>
        <sz val="8"/>
        <rFont val="Arial"/>
        <family val="2"/>
      </rPr>
      <t xml:space="preserve">Test 4.5.1 : Chaque média temporel pré-enregistré seulement vidéo vérifie-t-il, si nécessaire, une de ces conditions (hors cas particuliers) ?
</t>
    </r>
    <r>
      <rPr>
        <sz val="8"/>
        <rFont val="Arial"/>
        <family val="2"/>
      </rPr>
      <t xml:space="preserve">– Il existe une audiodescription synchronisée.
– Il existe une version alternative avec une audiodescription synchronisée.
</t>
    </r>
    <r>
      <rPr>
        <b/>
        <sz val="8"/>
        <rFont val="Arial"/>
        <family val="2"/>
      </rPr>
      <t xml:space="preserve">Test 4.5.2 : Chaque média temporel synchronisé pré-enregistré vérifie-t-il, si nécessaire, une de ces conditions (hors cas particuliers) ?
</t>
    </r>
    <r>
      <rPr>
        <sz val="8"/>
        <rFont val="Arial"/>
        <family val="2"/>
      </rPr>
      <t>– Il existe une audiodescription synchronisée.
– Il existe une version alternative avec une audiodescription synchronisée.</t>
    </r>
  </si>
  <si>
    <t>4.6</t>
  </si>
  <si>
    <t>Pour chaque média temporel pré-enregistré ayant une audiodescription synchronisée, celle-ci est-elle pertinente ?</t>
  </si>
  <si>
    <t>Test 4.6.1 : Pour chaque média temporel pré-enregistré seulement vidéo ayant une audiodescription synchronisée, celle-ci est-elle pertinente ?
Test 4.6.2 : Pour chaque média temporel synchronisé ayant une audiodescription synchronisée, celle-ci est-elle pertinente ?</t>
  </si>
  <si>
    <t>4.7</t>
  </si>
  <si>
    <t>Chaque média temporel est-il clairement identifiable (hors cas particuliers) ?</t>
  </si>
  <si>
    <t>Test 4.7.1 : Pour chaque média temporel seulement son, seulement vidéo ou synchronisé, le contenu textuel adjacent permet-il d'identifier clairement le média temporel (hors cas particuliers) ?</t>
  </si>
  <si>
    <t>4.8</t>
  </si>
  <si>
    <t>Chaque média non temporel a-t-il, si nécessaire, une alternative (hors cas particuliers) ?</t>
  </si>
  <si>
    <r>
      <rPr>
        <b/>
        <sz val="8"/>
        <rFont val="Arial"/>
        <family val="2"/>
      </rPr>
      <t xml:space="preserve">Test 4.8.1 : Chaque média non temporel vérifie-t-il, si nécessaire, une de ces conditions (hors cas particuliers) ?
</t>
    </r>
    <r>
      <rPr>
        <sz val="8"/>
        <rFont val="Arial"/>
        <family val="2"/>
      </rPr>
      <t xml:space="preserve">– </t>
    </r>
    <r>
      <rPr>
        <sz val="8"/>
        <color rgb="FFA50021"/>
        <rFont val="Arial"/>
        <family val="2"/>
      </rPr>
      <t xml:space="preserve">Un lien ou un bouton adjacent, clairement identifiable, permet d’accéder à une page contenant une alternative.
</t>
    </r>
    <r>
      <rPr>
        <sz val="8"/>
        <rFont val="Arial"/>
        <family val="2"/>
      </rPr>
      <t xml:space="preserve">– Un lien ou bouton adjacent, clairement identifiable, permet d'accéder à une alternative dans la page.
</t>
    </r>
    <r>
      <rPr>
        <b/>
        <sz val="8"/>
        <rFont val="Arial"/>
        <family val="2"/>
      </rPr>
      <t>Test 4.8.2 : Chaque média non temporel associé à une alternative vérifie-t-il une de ces conditions (hors cas particuliers) ?</t>
    </r>
    <r>
      <rPr>
        <sz val="8"/>
        <rFont val="Arial"/>
        <family val="2"/>
      </rPr>
      <t xml:space="preserve">
– La page référencée par le lien ou bouton adjacent est accessible.
– L'alternative dans la page, référencée par le lien ou bouton adjacent, est accessible.</t>
    </r>
  </si>
  <si>
    <t>4.9</t>
  </si>
  <si>
    <t>Pour chaque média non temporel ayant une alternative, cette alternative est-elle pertinente ?</t>
  </si>
  <si>
    <t>Test 4.9.1 : Pour chaque média non temporel ayant une alternative, cette alternative permet-elle d'accéder au même contenu et à des fonctionnalités similaires ?</t>
  </si>
  <si>
    <t>4.10</t>
  </si>
  <si>
    <t>Chaque son déclenché automatiquement est-il contrôlable par l'utilisateur ?</t>
  </si>
  <si>
    <r>
      <rPr>
        <b/>
        <sz val="8"/>
        <rFont val="Arial"/>
        <family val="2"/>
      </rPr>
      <t xml:space="preserve">Test 4.10.1 : Chaque séquence sonore déclenchée automatiquement via une balise &lt;object&gt;, &lt;video&gt;, &lt;audio&gt;, &lt;embed&gt;, &lt;bgsound&gt; ou un code JavaScript vérifie-t-elle une de ces conditions ?
</t>
    </r>
    <r>
      <rPr>
        <sz val="8"/>
        <rFont val="Arial"/>
        <family val="2"/>
      </rPr>
      <t>– La séquence sonore a une durée inférieure ou égale à 3 secondes.
– La séquence sonore peut être stoppée sur action de l'utilisateur.
– Le volume de la séquence sonore peut être contrôlé par l'utilisateur indépendamment du contrôle de volume du système.</t>
    </r>
  </si>
  <si>
    <t>4.11</t>
  </si>
  <si>
    <t>La consultation de chaque média temporel est-elle, si nécessaire, contrôlable par le clavier et tout dispositif de pointage ?</t>
  </si>
  <si>
    <r>
      <t xml:space="preserve">Test 4.11.1 : Chaque média temporel a-t-il, si nécessaire, les fonctionnalités de contrôle de sa consultation ?
Test 4.11.2 : Pour chaque média temporel, chaque fonctionnalité vérifie-t-elle une de ces conditions ?
</t>
    </r>
    <r>
      <rPr>
        <sz val="8"/>
        <rFont val="Arial"/>
        <family val="2"/>
      </rPr>
      <t xml:space="preserve">– La fonctionnalité est contrôlable par le clavier et tout dispositif de pointage.
– Une fonctionnalité accessible par le clavier et tout dispositif de pointage permettant de réaliser la même action est présente dans la page.
</t>
    </r>
    <r>
      <rPr>
        <b/>
        <sz val="8"/>
        <rFont val="Arial"/>
        <family val="2"/>
      </rPr>
      <t xml:space="preserve">
Test 4.11.3 : Pour chaque média temporel, chaque fonctionnalité vérifie-t-elle une de ces conditions ?
</t>
    </r>
    <r>
      <rPr>
        <sz val="8"/>
        <rFont val="Arial"/>
        <family val="2"/>
      </rPr>
      <t>– La fonctionnalité est activable par le clavier et tout dispositif de pointage.
– Une fonctionnalité activable par le clavier et tout dispositif de pointage permettant de réaliser la même action est présente dans la page.</t>
    </r>
  </si>
  <si>
    <t>4.12</t>
  </si>
  <si>
    <t>La consultation de chaque média non temporel est-elle contrôlable par le clavier et tout dispositif de pointage ?</t>
  </si>
  <si>
    <r>
      <t xml:space="preserve">Test 4.12.1 : Pour chaque média non temporel, chaque fonctionnalité vérifie-t-elle une de ces conditions ?
</t>
    </r>
    <r>
      <rPr>
        <sz val="8"/>
        <rFont val="Arial"/>
        <family val="2"/>
      </rPr>
      <t xml:space="preserve">– La fonctionnalité est accessible par le clavier et tout dispositif de pointage.
– Une fonctionnalité accessible par le clavier et tout dispositif de pointage permettant de réaliser la même action est présente dans la page.
</t>
    </r>
    <r>
      <rPr>
        <b/>
        <sz val="8"/>
        <rFont val="Arial"/>
        <family val="2"/>
      </rPr>
      <t>Test 4.12.2 : Pour chaque média non temporel, chaque fonctionnalité vérifie-t-elle une de ces conditions ?</t>
    </r>
    <r>
      <rPr>
        <sz val="8"/>
        <rFont val="Arial"/>
        <family val="2"/>
      </rPr>
      <t xml:space="preserve">
– La fonctionnalité est activable par le clavier et la souris.
– Une fonctionnalité activable par le clavier et tout dispositif de pointage permettant de réaliser la même action est présente dans la page.</t>
    </r>
  </si>
  <si>
    <t>4.13</t>
  </si>
  <si>
    <t>Chaque média temporel et non temporel est-il compatible avec les technologies d'assistance (hors cas particuliers) ?</t>
  </si>
  <si>
    <r>
      <rPr>
        <b/>
        <sz val="8"/>
        <rFont val="Arial"/>
        <family val="2"/>
      </rPr>
      <t xml:space="preserve">Test 4.13.1 : Chaque média temporel et non temporel vérifie-t-il une de ces conditions (hors cas particuliers) ?
</t>
    </r>
    <r>
      <rPr>
        <sz val="8"/>
        <rFont val="Arial"/>
        <family val="2"/>
      </rPr>
      <t xml:space="preserve">– Le nom, le rôle, la valeur, le paramétrage et les changements d'états des composants d'interfaces sont accessibles aux technologies d'assistance via une API d'accessibilité.
– Une alternative compatible avec une API d'accessibilité permet d'accéder aux mêmes fonctionnalités.
</t>
    </r>
    <r>
      <rPr>
        <b/>
        <sz val="8"/>
        <rFont val="Arial"/>
        <family val="2"/>
      </rPr>
      <t xml:space="preserve">Test 4.13.2 : Chaque média temporel et non temporel qui possède une alternative compatible avec les technologies d'assistance, vérifie-t-il une de ces conditions ?
</t>
    </r>
    <r>
      <rPr>
        <sz val="8"/>
        <rFont val="Arial"/>
        <family val="2"/>
      </rPr>
      <t>– L'alternative est adjacente au média temporel ou non temporel.
– L'alternative est accessible via un lien ou bouton adjacent.
– Un mécanisme permet de remplacer le média temporel ou non temporel par son alternative.</t>
    </r>
  </si>
  <si>
    <t>Tableaux</t>
  </si>
  <si>
    <t>5.1</t>
  </si>
  <si>
    <t>Chaque tableau de données complexe a-t-il un résumé ?</t>
  </si>
  <si>
    <t>Test 5.1.1 : Pour chaque tableau de données complexe un résumé est-il disponible ?</t>
  </si>
  <si>
    <t>5.2</t>
  </si>
  <si>
    <t>Pour chaque tableau de données complexe ayant un résumé, celui-ci est-il pertinent ?</t>
  </si>
  <si>
    <t>Test 5.2.1 : Pour chaque tableau de données complexe ayant un résumé, celui-ci est-il pertinent ?</t>
  </si>
  <si>
    <t>5.3</t>
  </si>
  <si>
    <t>Pour chaque tableau de mise en forme, le contenu linéarisé reste-t-il compréhensible ?</t>
  </si>
  <si>
    <r>
      <rPr>
        <b/>
        <sz val="8"/>
        <color rgb="FFA50021"/>
        <rFont val="Arial"/>
        <family val="2"/>
      </rPr>
      <t>Test 5.3.1 : Chaque tableau de mise en forme vérifie-t-il ces conditions ?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>– Le contenu linéarisé reste compréhensible.
– La balise &lt;table&gt; possède un attribut role="presentation".</t>
    </r>
  </si>
  <si>
    <t>5.4</t>
  </si>
  <si>
    <t>Pour chaque tableau de données ayant un titre, le titre est-il correctement associé au tableau de données ?</t>
  </si>
  <si>
    <t>Test 5.4.1 : Pour chaque tableau de données ayant un titre, le titre est-il correctement associé au tableau de données ?</t>
  </si>
  <si>
    <t>5.5</t>
  </si>
  <si>
    <t>Pour chaque tableau de données ayant un titre, celui-ci est-il pertinent ?</t>
  </si>
  <si>
    <t>Test 5.5.1 : Pour chaque tableau de données ayant un titre, ce titre permet-il d'identifier le contenu du tableau de données de manière claire et concise ?</t>
  </si>
  <si>
    <t>5.6</t>
  </si>
  <si>
    <t>Pour chaque tableau de données, chaque en-tête de colonnes et chaque en-tête de lignes sont-ils correctement déclarés ?</t>
  </si>
  <si>
    <r>
      <t xml:space="preserve">Test 5.6.1 : Pour chaque tableau de données, chaque en-tête de colonnes s'appliquant à la totalité de la colonne vérifie-t-il une de ces conditions ?
</t>
    </r>
    <r>
      <rPr>
        <sz val="8"/>
        <rFont val="Arial"/>
        <family val="2"/>
      </rPr>
      <t xml:space="preserve">– L'en-tête de colonnes est structuré au moyen d'une balise &lt;th&gt;.
– L'en-tête de colonnes est structuré au moyen d'une balise pourvue d'un attribut WAI-ARIA role="columnheader".
</t>
    </r>
    <r>
      <rPr>
        <b/>
        <sz val="8"/>
        <rFont val="Arial"/>
        <family val="2"/>
      </rPr>
      <t xml:space="preserve">Test 5.6.2 : Pour chaque tableau de données, chaque en-tête de lignes s'appliquant à la totalité de la ligne vérifie-t-il une de ces conditions ?
</t>
    </r>
    <r>
      <rPr>
        <sz val="8"/>
        <rFont val="Arial"/>
        <family val="2"/>
      </rPr>
      <t xml:space="preserve">– L'en-tête de lignes est structuré au moyen d'une balise &lt;th&gt;.
– L'en-tête de lignes est structuré au moyen d'une balise pourvue d'un attribut WAI-ARIA role="rowheader".
</t>
    </r>
    <r>
      <rPr>
        <b/>
        <sz val="8"/>
        <rFont val="Arial"/>
        <family val="2"/>
      </rPr>
      <t xml:space="preserve">
Test 5.6.3 : Pour chaque tableau de données, chaque en-tête ne s'appliquant pas à la totalité de la ligne ou de la colonne est-il structuré au moyen d'une balise &lt;th&gt; ?
</t>
    </r>
    <r>
      <rPr>
        <b/>
        <sz val="8"/>
        <color rgb="FFA50021"/>
        <rFont val="Arial"/>
        <family val="2"/>
      </rPr>
      <t xml:space="preserve">
Test 5.6.4 : Pour chaque tableau de données, chaque cellule associée à plusieurs en-têtes est-elle structurée au moyen d’une balise &lt;td&gt; ou &lt;th&gt; ?</t>
    </r>
  </si>
  <si>
    <t>5.7</t>
  </si>
  <si>
    <t>Pour chaque tableau de données, la technique appropriée permettant d'associer chaque cellule avec ses en-têtes est-elle utilisée (hors cas particuliers) ?</t>
  </si>
  <si>
    <r>
      <t xml:space="preserve">Test 5.7.1 : Pour chaque contenu de balise &lt;th&gt; s'appliquant à la totalité de la ligne ou de la colonne, la balise &lt;th&gt; respecte-t-elle une de ces conditions (hors cas particuliers) ?
</t>
    </r>
    <r>
      <rPr>
        <sz val="8"/>
        <rFont val="Arial"/>
        <family val="2"/>
      </rPr>
      <t xml:space="preserve">– La balise &lt;th&gt; possède un attribut id unique.
– La balise &lt;th&gt; possède un attribut scope.
– La balise &lt;th&gt; possède un attribut WAI-ARIA role="rowheader" ou role="columnheader".
</t>
    </r>
    <r>
      <rPr>
        <b/>
        <sz val="8"/>
        <rFont val="Arial"/>
        <family val="2"/>
      </rPr>
      <t xml:space="preserve">Test 5.7.2 : Pour chaque contenu de balise &lt;th&gt; s'appliquant à la totalité de la ligne ou de la colonne et possédant un attribut scope, la balise &lt;th&gt; vérifie-t-elle une de ces conditions ?
– La balise &lt;th&gt; possède un attribut scope avec la valeur "row" pour les en-tête de lignes.
– La balise &lt;th&gt; possède un attribut scope avec la valeur "col" pour les en-tête de colonnes.
Test 5.7.3 : Pour chaque contenu de balise &lt;th&gt; ne s'appliquant pas à la totalité de la ligne ou de la colonne, la balise &lt;th&gt; vérifie-t-elle ces conditions ?
</t>
    </r>
    <r>
      <rPr>
        <sz val="8"/>
        <rFont val="Arial"/>
        <family val="2"/>
      </rPr>
      <t xml:space="preserve">– La balise &lt;th&gt; ne possède pas d'attribut scope.
– La balise &lt;th&gt; ne possède pas d'attribut WAI-ARIA role="rowheader" ou role="columnheader".
– La balise &lt;th&gt; possède un attribut id unique.
</t>
    </r>
    <r>
      <rPr>
        <b/>
        <sz val="8"/>
        <rFont val="Arial"/>
        <family val="2"/>
      </rPr>
      <t xml:space="preserve">
Test 5.7.4 : Pour chaque contenu de balise &lt;td&gt; ou &lt;th&gt; associée à un ou plusieurs en-têtes possédant un attribut id, la balise vérifie-t-elle ces conditions ?
</t>
    </r>
    <r>
      <rPr>
        <sz val="8"/>
        <rFont val="Arial"/>
        <family val="2"/>
      </rPr>
      <t xml:space="preserve">– La balise possède un attribut headers.
– L'attribut headers possède la liste des valeurs d'attribut id des en-têtes associés.
</t>
    </r>
    <r>
      <rPr>
        <b/>
        <sz val="8"/>
        <rFont val="Arial"/>
        <family val="2"/>
      </rPr>
      <t xml:space="preserve">
Test 5.7.5 : Pour chaque balise pourvue d'un attribut WAI-ARIA role="rowheader" ou role="columnheader" dont le contenu s'applique à la totalité de la ligne ou de la colonne, la balise vérifie-t-elle une de ces conditions ?
</t>
    </r>
    <r>
      <rPr>
        <sz val="8"/>
        <rFont val="Arial"/>
        <family val="2"/>
      </rPr>
      <t>– La balise possède un attribut WAI-ARIA role="rowheader" pour les en-têtes de lignes.
– La balise possède un attribut WAI-ARIA role="columnheader" pour les en-têtes de colonnes.</t>
    </r>
  </si>
  <si>
    <t>5.8</t>
  </si>
  <si>
    <t>Chaque tableau de mise en forme ne doit pas utiliser d'éléments propres aux tableaux de données. Cette règle est-elle respectée ?</t>
  </si>
  <si>
    <r>
      <rPr>
        <b/>
        <sz val="8"/>
        <rFont val="Arial"/>
        <family val="2"/>
      </rPr>
      <t xml:space="preserve">Test 5.8.1 : Chaque tableau de mise en forme (balise &lt;table&gt;) vérifie-t-il ces conditions ?
</t>
    </r>
    <r>
      <rPr>
        <sz val="8"/>
        <color rgb="FFA50021"/>
        <rFont val="Arial"/>
        <family val="2"/>
      </rPr>
      <t>– Le tableau de mise en forme (balise &lt;table&gt;) n’a pas d’attribut summary (sinon vide) et ne contient pas de balises &lt;caption&gt;, &lt;th&gt;, &lt;thead&gt;, &lt;tfoot&gt;, &lt;colgroup&gt; ou de balises ayant un attribut WAI-ARIA role="rowheader", role="columnheader".</t>
    </r>
    <r>
      <rPr>
        <sz val="8"/>
        <rFont val="Arial"/>
        <family val="2"/>
      </rPr>
      <t xml:space="preserve">
– Les cellules du tableau de mise en forme (balises &lt;td&gt;) ne possèdent pas d'attributs scope, headers, axis.</t>
    </r>
  </si>
  <si>
    <t>Liens</t>
  </si>
  <si>
    <t>6.1</t>
  </si>
  <si>
    <t>Chaque lien est-il explicite (hors cas particuliers) ?</t>
  </si>
  <si>
    <r>
      <t xml:space="preserve">Test 6.1.1 : Chaque lien texte vérifie-t-il une de ces conditions (hors cas particuliers) ?
</t>
    </r>
    <r>
      <rPr>
        <sz val="8"/>
        <rFont val="Arial"/>
        <family val="2"/>
      </rPr>
      <t xml:space="preserve">– L'intitulé de lien seul permet d'en comprendre la fonction et la destination.
– L'intitulé de lien additionné au contexte du lien permet d'en comprendre la fonction et la destination.
</t>
    </r>
    <r>
      <rPr>
        <b/>
        <sz val="8"/>
        <rFont val="Arial"/>
        <family val="2"/>
      </rPr>
      <t>Test 6.1.2 : Chaque lien image vérifie-t-il une de ces conditions (hors cas particuliers) ?</t>
    </r>
    <r>
      <rPr>
        <sz val="8"/>
        <rFont val="Arial"/>
        <family val="2"/>
      </rPr>
      <t xml:space="preserve">
– L'intitulé de lien seul permet d'en comprendre la fonction et la destination.
– L'intitulé de lien additionné au contexte du lien permet d'en comprendre la fonction et la destination.
</t>
    </r>
    <r>
      <rPr>
        <b/>
        <sz val="8"/>
        <rFont val="Arial"/>
        <family val="2"/>
      </rPr>
      <t>Test 6.1.3 : Chaque lien composite vérifie-t-il une de ces conditions (hors cas particuliers) ?</t>
    </r>
    <r>
      <rPr>
        <sz val="8"/>
        <rFont val="Arial"/>
        <family val="2"/>
      </rPr>
      <t xml:space="preserve">
– L'intitulé de lien seul permet d'en comprendre la fonction et la destination.
– L'intitulé de lien additionné au contexte du lien permet d'en comprendre la fonction et la destination.
</t>
    </r>
    <r>
      <rPr>
        <b/>
        <sz val="8"/>
        <rFont val="Arial"/>
        <family val="2"/>
      </rPr>
      <t xml:space="preserve">Test 6.1.4 : Chaque lien SVG vérifie-t-il une de ces conditions (hors cas particuliers) ?
</t>
    </r>
    <r>
      <rPr>
        <sz val="8"/>
        <rFont val="Arial"/>
        <family val="2"/>
      </rPr>
      <t xml:space="preserve">– L'intitulé de lien seul permet d'en comprendre la fonction et la destination.
– L'intitulé de lien additionné au contexte du lien permet d'en comprendre la fonction et la destination.
</t>
    </r>
    <r>
      <rPr>
        <b/>
        <sz val="8"/>
        <rFont val="Arial"/>
        <family val="2"/>
      </rPr>
      <t xml:space="preserve">
Test 6.1.5 : Pour chaque lien ayant un intitulé visible, le nom accessible du lien contient-il au moins l'intitulé visible (hors cas particuliers) ?</t>
    </r>
  </si>
  <si>
    <t>Invalidé</t>
  </si>
  <si>
    <r>
      <rPr>
        <b/>
        <u/>
        <sz val="8"/>
        <color rgb="FF000000"/>
        <rFont val="Arial"/>
      </rPr>
      <t xml:space="preserve">[Footer - Lien "CGV/CGU"  - Lien non explicite]
</t>
    </r>
    <r>
      <rPr>
        <sz val="8"/>
        <color rgb="FF000000"/>
        <rFont val="Arial"/>
      </rPr>
      <t>Ce lien possède un attribut title dont la valeur ne reprend pas l'intitulé textuel visible (texte à l'intérieur de la balise &lt;a&gt;).
=&gt; Modifier la valeur de l'attribut title pour ajouter l'intitulé visible : title="CGV/CGU Conditions générales de vente et conditions générales d'utilisation (PDF, 377 Ko, nouvelle fenêtre)".</t>
    </r>
  </si>
  <si>
    <t>Moyenne</t>
  </si>
  <si>
    <t>Majeur</t>
  </si>
  <si>
    <t>6.2</t>
  </si>
  <si>
    <t>Dans chaque page web, chaque lien a-t-il un intitulé ?</t>
  </si>
  <si>
    <r>
      <t>Test 6.2.1 :</t>
    </r>
    <r>
      <rPr>
        <b/>
        <sz val="8"/>
        <color rgb="FFFF0000"/>
        <rFont val="Arial"/>
        <family val="2"/>
      </rPr>
      <t xml:space="preserve"> </t>
    </r>
    <r>
      <rPr>
        <b/>
        <sz val="8"/>
        <color rgb="FFA50021"/>
        <rFont val="Arial"/>
        <family val="2"/>
      </rPr>
      <t>Dans chaque page web, chaque lien a-t-il un intitulé entre &lt;a&gt; et &lt;/a&gt; ?</t>
    </r>
  </si>
  <si>
    <t>Scripts</t>
  </si>
  <si>
    <t>7.1</t>
  </si>
  <si>
    <t>Chaque script est-il, si nécessaire, compatible avec les technologies d'assistance ?</t>
  </si>
  <si>
    <r>
      <rPr>
        <b/>
        <sz val="8"/>
        <rFont val="Arial"/>
        <family val="2"/>
      </rPr>
      <t xml:space="preserve">Test 7.1.1 : Chaque script qui génère ou contrôle un composant d'interface vérifie-t-il, si nécessaire, une de ces conditions ?
</t>
    </r>
    <r>
      <rPr>
        <sz val="8"/>
        <rFont val="Arial"/>
        <family val="2"/>
      </rPr>
      <t xml:space="preserve">– Le nom, le rôle, la valeur, le paramétrage et les changements d'états sont accessibles aux technologies d'assistance via une API d'accessibilité.
– Un composant d'interface accessible permettant d'accéder aux mêmes fonctionnalités est présent dans la page.
– Une alternative accessible permet d'accéder aux mêmes fonctionnalités.
</t>
    </r>
    <r>
      <rPr>
        <b/>
        <sz val="8"/>
        <rFont val="Arial"/>
        <family val="2"/>
      </rPr>
      <t xml:space="preserve">Test 7.1.2 : Chaque script qui génère ou contrôle un composant d'interface respecte-t-il une de ces conditions ?
</t>
    </r>
    <r>
      <rPr>
        <sz val="8"/>
        <rFont val="Arial"/>
        <family val="2"/>
      </rPr>
      <t xml:space="preserve">– Le composant d'interface est correctement restitué par les technologies d'assistance.
– Une alternative accessible permet d'accéder aux mêmes fonctionnalités.
</t>
    </r>
    <r>
      <rPr>
        <b/>
        <sz val="8"/>
        <rFont val="Arial"/>
        <family val="2"/>
      </rPr>
      <t xml:space="preserve">
Test 7.1.3 : Chaque script qui génère ou contrôle un composant d'interface vérifie-t-il ces conditions (hors cas particuliers) ?</t>
    </r>
    <r>
      <rPr>
        <sz val="8"/>
        <rFont val="Arial"/>
        <family val="2"/>
      </rPr>
      <t xml:space="preserve">
– Le composant possède un nom pertinent.
– Le nom accessible du composant contient au moins l'intitulé visible.
– Le composant possède un rôle pertinent.</t>
    </r>
  </si>
  <si>
    <t>7.2</t>
  </si>
  <si>
    <t>Pour chaque script ayant une alternative, cette alternative est-elle pertinente ?</t>
  </si>
  <si>
    <r>
      <rPr>
        <b/>
        <sz val="8"/>
        <rFont val="Arial"/>
        <family val="2"/>
      </rPr>
      <t xml:space="preserve">Test 7.2.1 : Chaque script débutant par la balise &lt;script&gt; et ayant une alternative vérifie-t-il une de ces conditions ?
</t>
    </r>
    <r>
      <rPr>
        <sz val="8"/>
        <rFont val="Arial"/>
        <family val="2"/>
      </rPr>
      <t xml:space="preserve">– L'alternative entre &lt;noscript&gt; et &lt;/noscript&gt; permet d'accéder à des contenus et des fonctionnalités similaires.
– La page affichée, lorsque JavaScript est désactivé, permet d'accéder à des contenus et des fonctionnalités similaires.
– La page alternative permet d'accéder à des contenus et des fonctionnalités similaires.
– Le langage de script côté serveur permet d'accéder à des contenus et des fonctionnalités similaires.
– L'alternative présente dans la page permet d'accéder à des contenus et des fonctionnalités similaires.
</t>
    </r>
    <r>
      <rPr>
        <b/>
        <sz val="8"/>
        <rFont val="Arial"/>
        <family val="2"/>
      </rPr>
      <t>Test 7.2.2 : Chaque élément non textuel mis à jour par un script (dans la page, ou dans un cadre) et ayant une alternative vérifie-t-il ces conditions ?</t>
    </r>
    <r>
      <rPr>
        <sz val="8"/>
        <rFont val="Arial"/>
        <family val="2"/>
      </rPr>
      <t xml:space="preserve">
– L’alternative de l’élément non textuel est mise à jour.
– L’alternative mise à jour est pertinente.</t>
    </r>
  </si>
  <si>
    <t>7.3</t>
  </si>
  <si>
    <t>Chaque script est-il contrôlable par le clavier et par tout dispositif de pointage (hors cas particuliers) ?</t>
  </si>
  <si>
    <r>
      <rPr>
        <b/>
        <sz val="8"/>
        <rFont val="Arial"/>
        <family val="2"/>
      </rPr>
      <t xml:space="preserve">Test 7.3.1 : Chaque élément possédant un gestionnaire d'événement contrôlé par un script vérifie-t-il une de ces conditions (hors cas particuliers) ?
</t>
    </r>
    <r>
      <rPr>
        <sz val="8"/>
        <rFont val="Arial"/>
        <family val="2"/>
      </rPr>
      <t xml:space="preserve">– L'élément est accessible par le clavier et tout dispositif de pointage.
– Un élément accessible par le clavier et tout dispositif de pointage permettant de réaliser la même action est présent dans la page.
</t>
    </r>
    <r>
      <rPr>
        <b/>
        <sz val="8"/>
        <rFont val="Arial"/>
        <family val="2"/>
      </rPr>
      <t>7.3.2 : Un script ne doit pas supprimer le focus d'un élément qui le reçoit. Cette règle est-elle respectée (hors cas particuliers) ?</t>
    </r>
  </si>
  <si>
    <t>7.4</t>
  </si>
  <si>
    <t>Pour chaque script qui initie un changement de contexte, l'utilisateur est-il averti ou en a-t-il le contrôle ?</t>
  </si>
  <si>
    <r>
      <rPr>
        <b/>
        <sz val="8"/>
        <rFont val="Arial"/>
        <family val="2"/>
      </rPr>
      <t>Test 7.4.1 : Chaque script qui initie un changement de contexte vérifie-t-il une de ces conditions ?
–</t>
    </r>
    <r>
      <rPr>
        <sz val="8"/>
        <rFont val="Arial"/>
        <family val="2"/>
      </rPr>
      <t xml:space="preserve"> L'utilisateur est averti par un texte de l'action du script et du type de changement avant son déclenchement.
– Le changement de contexte est initié par un bouton (&lt;input&gt; de type submit, button ou image ou balise &lt;button&gt;) explicite.
– Le changement de contexte est initié par un lien explicite.</t>
    </r>
  </si>
  <si>
    <t>7.5</t>
  </si>
  <si>
    <t>Dans chaque page web, les messages de statut sont-ils correctement restitués par les technologies d'assistance ?</t>
  </si>
  <si>
    <t>Test 7.5.1 : Chaque message de statut qui informe de la réussite, du résultat d'une action ou bien de l'état d'une application utilise-t-il l'attribut WAI-ARIA role="status" ?
Test 7.5.2 : Chaque message de statut qui présente une suggestion, ou avertit de l'existence d'une erreur utilise-t-il l'attribut WAI-ARIA role="alert" ?
Test 7.5.3 : Chaque message de statut qui indique la progression d'un processus utilise-t-il l'un des attributs WAI-ARIA role="log", role="progressbar" ou role="status" ?</t>
  </si>
  <si>
    <t>Éléments Obligatoires</t>
  </si>
  <si>
    <t>8.1</t>
  </si>
  <si>
    <t>Chaque page web est-elle définie par un type de document ?</t>
  </si>
  <si>
    <t>Test 8.1.1 : Pour chaque page web, le type de document (balise doctype) est-il présent ?
Test 8.1.2 : Pour chaque page web, le type de document (balise doctype) est-il valide ?
Test 8.1.3 : Pour chaque page web possédant une déclaration de type de document, celle-ci est-elle située avant la balise &lt;html&gt; dans le code source ?</t>
  </si>
  <si>
    <t>8.2</t>
  </si>
  <si>
    <t>Pour chaque page web, le code source généré est-il valide selon le type de document spécifié ?</t>
  </si>
  <si>
    <r>
      <t xml:space="preserve">Test 8.2.1 : </t>
    </r>
    <r>
      <rPr>
        <b/>
        <sz val="8"/>
        <color rgb="FFA50021"/>
        <rFont val="Arial"/>
        <family val="2"/>
      </rPr>
      <t>Pour chaque déclaration de type de document, le code source généré de la page vérifie-t-il ces conditions ?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>– Les balises, attributs et valeurs d'attributs respectent les règles d'écriture ;
– L'imbrication des balises est conforme ;
– L'ouverture et la fermeture des balises sont conformes ;
– Les valeurs d'attribut id sont uniques dans la page ;
– Les attributs ne sont pas doublés sur un même élément.</t>
    </r>
  </si>
  <si>
    <t>8.3</t>
  </si>
  <si>
    <t>Dans chaque page web, la langue par défaut est-elle présente ?</t>
  </si>
  <si>
    <r>
      <rPr>
        <b/>
        <sz val="8"/>
        <rFont val="Arial"/>
        <family val="2"/>
      </rPr>
      <t xml:space="preserve">Test 8.3.1 : Pour chaque page web, l'indication de langue par défaut vérifie-t-elle une de ces conditions ?
</t>
    </r>
    <r>
      <rPr>
        <sz val="8"/>
        <rFont val="Arial"/>
        <family val="2"/>
      </rPr>
      <t>– L'indication de la langue de la page (attribut lang et/ou xml:lang) est donnée pour l'élément &lt;html&gt;.
– L'indication de la langue de la page (attribut lang et/ou xml:lang) est donnée sur chaque élément de texte ou sur l'un des éléments parents.</t>
    </r>
  </si>
  <si>
    <t>8.4</t>
  </si>
  <si>
    <t>Pour chaque page web ayant une langue par défaut, le code de langue est-il pertinent ?</t>
  </si>
  <si>
    <r>
      <rPr>
        <b/>
        <sz val="8"/>
        <rFont val="Arial"/>
        <family val="2"/>
      </rPr>
      <t xml:space="preserve">Test 8.4.1 : Pour chaque page web ayant une langue par défaut, le code de langue vérifie-t-il ces conditions ?
</t>
    </r>
    <r>
      <rPr>
        <sz val="8"/>
        <rFont val="Arial"/>
        <family val="2"/>
      </rPr>
      <t>– Le code de langue est valide.
– Le code de langue est pertinent.</t>
    </r>
  </si>
  <si>
    <t>8.5</t>
  </si>
  <si>
    <t>Chaque page web a-t-elle un titre de page ?</t>
  </si>
  <si>
    <t>Test 8.5.1 : Chaque page web a-t-elle un titre de page (balise &lt;title&gt;) ?</t>
  </si>
  <si>
    <t>8.6</t>
  </si>
  <si>
    <t>Pour chaque page web ayant un titre de page, ce titre est-il pertinent ?</t>
  </si>
  <si>
    <t>Test 8.6.1 : Pour chaque page web ayant un titre de page (balise &lt;title&gt;), le contenu de cette balise est-il pertinent ?</t>
  </si>
  <si>
    <t>8.7</t>
  </si>
  <si>
    <t>Dans chaque page web, chaque changement de langue est-il indiqué dans le code source (hors cas particuliers) ?</t>
  </si>
  <si>
    <r>
      <rPr>
        <b/>
        <sz val="8"/>
        <rFont val="Arial"/>
        <family val="2"/>
      </rPr>
      <t xml:space="preserve">Test 8.7.1 : Dans chaque page web, chaque texte écrit dans une langue différente de la langue par défaut vérifie-t-il une de ces conditions (hors cas particuliers) ?
</t>
    </r>
    <r>
      <rPr>
        <sz val="8"/>
        <rFont val="Arial"/>
        <family val="2"/>
      </rPr>
      <t>– L'indication de langue est donnée sur l'élément contenant le texte (attribut lang et / ou xml:lang).
– L'indication de langue est donnée sur un des éléments parents (attribut lang et/ou xml:lang).</t>
    </r>
  </si>
  <si>
    <t>8.8</t>
  </si>
  <si>
    <t>Dans chaque page web, le code de langue de chaque changement de langue est-il valide et pertinent ?</t>
  </si>
  <si>
    <r>
      <t xml:space="preserve">Test 8.8.1 : Pour chaque page web, le code de langue de chaque changement de langue vérifie-t-il ces conditions ?
</t>
    </r>
    <r>
      <rPr>
        <sz val="8"/>
        <rFont val="Arial"/>
        <family val="2"/>
      </rPr>
      <t>– Le code de langue est valide.
– Le code de langue est pertinent.</t>
    </r>
  </si>
  <si>
    <t>8.9</t>
  </si>
  <si>
    <t>Dans chaque page web, les balises ne doivent pas être utilisées uniquement à des fins de présentation. Cette règle est-elle respectée ?</t>
  </si>
  <si>
    <t>Test 8.9.1 : Dans chaque page web les balises (à l'exception de &lt;div&gt;, &lt;span&gt; et &lt;table&gt;) ne doivent pas être utilisées uniquement à des fins de présentation. Cette règle est-elle respectée ?</t>
  </si>
  <si>
    <r>
      <rPr>
        <b/>
        <u/>
        <sz val="8"/>
        <color rgb="FF000000"/>
        <rFont val="Arial"/>
      </rPr>
      <t xml:space="preserve">[Footer - "© Cned2025" - Texte mal implémenté]
</t>
    </r>
    <r>
      <rPr>
        <sz val="8"/>
        <color rgb="FF000000"/>
        <rFont val="Arial"/>
      </rPr>
      <t>Ce texte est implémenté dans une balise &lt;div&gt; qui ne porte aucune sémantique.
=&gt; Implémenter ce texte dans un item de liste avec les liens légaux : &lt;li&gt;&lt;span id="headerbar-copyright"&gt;© Cned&lt;/span&gt;2025&lt;/li&gt;</t>
    </r>
  </si>
  <si>
    <t>Moyen</t>
  </si>
  <si>
    <t>8.10</t>
  </si>
  <si>
    <t>Dans chaque page web, les changements du sens de lecture sont-ils signalés ?</t>
  </si>
  <si>
    <r>
      <t xml:space="preserve">Test 8.10.1 : Dans chaque page web, chaque texte dont le sens de lecture est différent du sens de lecture par défaut est contenu dans une balise possédant un attribut dir ?
Test 8.10.2 : Dans chaque page web, chaque changement du sens de lecture (attribut dir) vérifie-t-il ces conditions ?
</t>
    </r>
    <r>
      <rPr>
        <sz val="8"/>
        <rFont val="Arial"/>
        <family val="2"/>
      </rPr>
      <t>– La valeur de l'attribut dir est conforme (rtl ou ltr).
– La valeur de l'attribut dir est pertinente.</t>
    </r>
  </si>
  <si>
    <t>Structuration de l'information</t>
  </si>
  <si>
    <t>9.1</t>
  </si>
  <si>
    <t>Dans chaque page web, l'information est-elle structurée par l'utilisation appropriée de titres ?</t>
  </si>
  <si>
    <t>Test 9.1.1 : Dans chaque page web, la hiérarchie entre les titres (balise &lt;hx&gt; ou balise possédant un attribut WAI-ARIA role="heading" associé à un attribut WAI-ARIA aria-level) est-elle pertinente ?
Test 9.1.2 : Dans chaque page web, le contenu de chaque titre (balise &lt;hx&gt; ou balise possédant un attribut WAI-ARIA role="heading" associé à un attribut WAI-ARIA aria-level) est-il pertinent ?
Test 9.1.3 : Dans chaque page web, chaque passage de texte constituant un titre est-il structuré à l'aide d'une balise &lt;hx&gt; ou d'une balise possédant un attribut WAI-ARIA role="heading" associé à un attribut WAI-ARIA aria-level ?</t>
  </si>
  <si>
    <t>9.2</t>
  </si>
  <si>
    <t>Dans chaque page web, la structure du document est-elle cohérente (hors cas particuliers) ?</t>
  </si>
  <si>
    <r>
      <t xml:space="preserve">Test 9.2.1 : Dans chaque page web, la structure du document vérifie-t-elle ces conditions (hors cas particuliers) ?
</t>
    </r>
    <r>
      <rPr>
        <sz val="8"/>
        <rFont val="Arial"/>
        <family val="2"/>
      </rPr>
      <t>– La zone d'en-tête de la page est structurée via une balise &lt;header&gt;.
– Les zones de navigation principales et secondaires sont structurées via une balise &lt;nav&gt;.
– La balise &lt;nav&gt; est réservée à la structuration des zones de navigation principales et secondaires.
– La zone de contenu principal est structurée via une balise &lt;main&gt;.
– La structure du document utilise une balise &lt;main&gt; visible unique.
– La zone de pied de page est structurée via une balise &lt;footer&gt;.</t>
    </r>
  </si>
  <si>
    <r>
      <rPr>
        <b/>
        <u/>
        <sz val="8"/>
        <color rgb="FF000000"/>
        <rFont val="Arial"/>
      </rPr>
      <t xml:space="preserve">[Footer - Menu secondaire avec les mentions légales]
</t>
    </r>
    <r>
      <rPr>
        <sz val="8"/>
        <color rgb="FF000000"/>
        <rFont val="Arial"/>
      </rPr>
      <t>Ce menu n'étant pas considéré comme un menu de navigation principal ni secondaire, il ne doit pas être implémenté dans une balise &lt;nav&gt; ni comporter d'attribut role="navigation".
=&gt; Supprimer la balise &lt;nav role="navigation"&gt; OU remplacer le role "navigation" par un role "presentation" qui permet d'effacer la sémantique de la balise si sa suppression est trop contraignante. Et supprimer l'attribut aria-label="Menu du pied de page".</t>
    </r>
  </si>
  <si>
    <t>9.3</t>
  </si>
  <si>
    <t>Dans chaque page web, chaque liste est-elle correctement structurée ?</t>
  </si>
  <si>
    <r>
      <t xml:space="preserve">Test 9.3.1 : Dans chaque page web, les informations regroupées visuellement sous forme de liste non ordonnée vérifient-elles une de ces conditions ?
</t>
    </r>
    <r>
      <rPr>
        <sz val="8"/>
        <rFont val="Arial"/>
        <family val="2"/>
      </rPr>
      <t xml:space="preserve">– La liste utilise les balises HTML &lt;ul&gt; et &lt;li&gt;.
– La liste utilise les attributs WAI-ARIA role="list" et role="listitem".
</t>
    </r>
    <r>
      <rPr>
        <b/>
        <sz val="8"/>
        <rFont val="Arial"/>
        <family val="2"/>
      </rPr>
      <t xml:space="preserve">Test 9.3.2 : Dans chaque page web, les informations regroupées visuellement sous forme de liste ordonnée vérifient-elles une de ces conditions ?
</t>
    </r>
    <r>
      <rPr>
        <sz val="8"/>
        <rFont val="Arial"/>
        <family val="2"/>
      </rPr>
      <t xml:space="preserve">– La liste utilise les balises HTML &lt;ol&gt; et &lt;li&gt;.
– La liste utilise les attributs WAI-ARIA role="list" et role="listitem".
</t>
    </r>
    <r>
      <rPr>
        <b/>
        <sz val="8"/>
        <rFont val="Arial"/>
        <family val="2"/>
      </rPr>
      <t xml:space="preserve">
Test 9.3.3 : Dans chaque page web, les informations regroupées sous forme de liste de description utilisent-elles les balises &lt;dl&gt; et &lt;dt&gt; / &lt;dd&gt; ? </t>
    </r>
  </si>
  <si>
    <t>9.4</t>
  </si>
  <si>
    <t>Dans chaque page web, chaque citation est-elle correctement indiquée ?</t>
  </si>
  <si>
    <t>Test 9.4.1 : Dans chaque page web, chaque citation courte utilise-t-elle une balise &lt;q&gt; ?
Test 9.4.2 : Dans chaque page web, chaque bloc de citation utilise-t-il une balise &lt;blockquote&gt; ?</t>
  </si>
  <si>
    <t>Présentation de l'information</t>
  </si>
  <si>
    <t>10.1</t>
  </si>
  <si>
    <t>Dans le site web, des feuilles de style sont-elles utilisées pour contrôler la présentation de l'information ?</t>
  </si>
  <si>
    <r>
      <t xml:space="preserve">Test 10.1.1 : Dans chaque page web, les balises servant à la présentation de l'information ne doivent pas être présentes dans le code source généré des pages. Cette règle est-elle respectée ?
Test 10.1.2 : Dans chaque page web, les attributs servant à la présentation de l'information ne doivent pas être présents dans le code source généré des pages. Cette règle est-elle respectée ?
Test 10.1.3 : Dans chaque page web, l'utilisation des espaces vérifie-t-elle ces conditions ?
</t>
    </r>
    <r>
      <rPr>
        <sz val="8"/>
        <rFont val="Arial"/>
        <family val="2"/>
      </rPr>
      <t>– Les espaces ne sont pas utilisées pour séparer les lettres d'un mot.
– Les espaces ne sont pas utilisées pour simuler des tableaux.
– Les espaces ne sont pas utilisées pour simuler des colonnes de texte.</t>
    </r>
  </si>
  <si>
    <t>10.2</t>
  </si>
  <si>
    <t>Dans chaque page web, le contenu visible porteur d’information reste-t-il présent lorsque les feuilles de styles sont désactivées ?</t>
  </si>
  <si>
    <t>Test 10.2.1 : Dans chaque page web, l'information reste-t-elle présente lorsque les feuilles de style sont désactivées ?</t>
  </si>
  <si>
    <t>10.3</t>
  </si>
  <si>
    <t>Dans chaque page web, l'information reste-t-elle compréhensible lorsque les feuilles de style sont désactivées ?</t>
  </si>
  <si>
    <t>Test 10.3.1 : Dans chaque page web, l'information reste-t-elle compréhensible lorsque les feuilles de style sont désactivées ?</t>
  </si>
  <si>
    <t>10.4</t>
  </si>
  <si>
    <t>Dans chaque page web, le texte reste-t-il lisible lorsque la taille des caractères est augmentée jusqu'à 200%, au moins (hors cas particuliers) ?</t>
  </si>
  <si>
    <r>
      <rPr>
        <b/>
        <sz val="8"/>
        <color rgb="FFA50021"/>
        <rFont val="Arial"/>
        <family val="2"/>
      </rPr>
      <t>Test 10.4.1</t>
    </r>
    <r>
      <rPr>
        <b/>
        <sz val="8"/>
        <rFont val="Arial"/>
        <family val="2"/>
      </rPr>
      <t xml:space="preserve"> : Dans chaque page web, l'augmentation de la taille des caractères jusqu'à 200 %, au moins, ne doit pas provoquer de perte d'information. Cette règle est-elle respectée selon une de ces conditions (hors cas particuliers) ?
</t>
    </r>
    <r>
      <rPr>
        <sz val="8"/>
        <rFont val="Arial"/>
        <family val="2"/>
      </rPr>
      <t xml:space="preserve">– Lors de l'utilisation de la fonction d'agrandissement du texte du navigateur.
– Lors de l'utilisation des fonctions de zoom graphique du navigateur.
– Lors de l'utilisation d'un composant d'interface propre au site permettant d'agrandir le texte ou de zoomer.
</t>
    </r>
    <r>
      <rPr>
        <b/>
        <sz val="8"/>
        <color rgb="FFA50021"/>
        <rFont val="Arial"/>
        <family val="2"/>
      </rPr>
      <t xml:space="preserve">
Test 10.4.2</t>
    </r>
    <r>
      <rPr>
        <b/>
        <sz val="8"/>
        <color rgb="FFFF0000"/>
        <rFont val="Arial"/>
        <family val="2"/>
      </rPr>
      <t xml:space="preserve"> </t>
    </r>
    <r>
      <rPr>
        <b/>
        <sz val="8"/>
        <rFont val="Arial"/>
        <family val="2"/>
      </rPr>
      <t xml:space="preserve">: Dans chaque page web, l'augmentation de la taille des caractères jusqu'à 200 %, au moins, doit être possible pour l’ensemble du texte dans la page. Cette règle est-elle respectée selon une de ces conditions (hors cas particuliers) ?
</t>
    </r>
    <r>
      <rPr>
        <sz val="8"/>
        <rFont val="Arial"/>
        <family val="2"/>
      </rPr>
      <t>– Lors de l'utilisation de la fonction d'agrandissement du texte du navigateur.
– Lors de l'utilisation des fonctions de zoom graphique du navigateur.
– Lors de l'utilisation d'un composant d'interface propre au site permettant d'agrandir le texte ou de zoomer.</t>
    </r>
  </si>
  <si>
    <t>10.5</t>
  </si>
  <si>
    <t>Dans chaque page web, les déclarations CSS de couleurs de fond d'élément et de police sont-elles correctement utilisées ?</t>
  </si>
  <si>
    <t>Test 10.5.1 : Dans chaque page web, chaque déclaration CSS de couleurs de police (color), d'un élément susceptible de contenir du texte, est-elle accompagnée d'une déclaration de couleur de fond (background, background-color), au moins, héritée d'un parent ?
Test 10.5.2 : Dans chaque page web, chaque déclaration de couleur de fond (background, background-color), d'un élément susceptible de contenir du texte, est-elle accompagnée d'une déclaration de couleur de police (color) au moins, héritée d'un parent ?
Test 10.5.3 : Dans chaque page web, chaque utilisation d'une image pour créer une couleur de fond d'un élément susceptible de contenir du texte, via CSS (background, background-image), est-elle accompagnée d'une déclaration de couleur de fond (background, background-color), au moins, héritée d'un parent ?</t>
  </si>
  <si>
    <t>10.6</t>
  </si>
  <si>
    <t>Dans chaque page web, chaque lien dont la nature n'est pas évidente est-il visible par rapport au texte environnant ?</t>
  </si>
  <si>
    <r>
      <t xml:space="preserve">Test 10.6.1 : Dans chaque page web, chaque lien texte signalé uniquement par la couleur, et dont la nature n'est pas évidente, vérifie-t-il ces conditions ?
</t>
    </r>
    <r>
      <rPr>
        <sz val="8"/>
        <rFont val="Arial"/>
        <family val="2"/>
      </rPr>
      <t>– La couleur du lien à un rapport de contraste supérieur ou égal à 3:1 par rapport au texte environnant.
– Le lien dispose d'une indication visuelle au survol autre qu'un changement de couleur.
– Le lien dispose d'une indication visuelle au focus autre qu'un changement de couleur.</t>
    </r>
  </si>
  <si>
    <t>10.7</t>
  </si>
  <si>
    <t>Dans chaque page web, pour chaque élément recevant le focus, la prise de focus est-elle visible ?</t>
  </si>
  <si>
    <r>
      <t>Test 10.7.1 : Pour chaque élément recevant le focus, la prise de focus vérifie-t-elle une de ces conditions ?
–</t>
    </r>
    <r>
      <rPr>
        <sz val="8"/>
        <rFont val="Arial"/>
        <family val="2"/>
      </rPr>
      <t xml:space="preserve"> Le style du focus natif du navigateur n'est pas supprimé ou dégradé.
– Un style du focus défini par l'auteur est visible.</t>
    </r>
  </si>
  <si>
    <t>10.8</t>
  </si>
  <si>
    <t>Pour chaque page web, les contenus cachés ont-ils vocation à être ignorés par les technologies d'assistance ?</t>
  </si>
  <si>
    <r>
      <rPr>
        <b/>
        <sz val="8"/>
        <rFont val="Arial"/>
        <family val="2"/>
      </rPr>
      <t xml:space="preserve">Test 10.8.1 : Dans chaque page web, chaque contenu caché vérifie-t-il une de ces conditions ?
</t>
    </r>
    <r>
      <rPr>
        <sz val="8"/>
        <rFont val="Arial"/>
        <family val="2"/>
      </rPr>
      <t>– Le contenu caché a vocation à être ignoré par les technologies d'assistance.
– Le contenu caché n’a pas vocation à être ignoré par les technologies d’assistances et est rendu restituable par les technologies d'assistance suite à une action de l'utilisateur réalisable au clavier ou par tout dispositif de pointage sur un élément précédent le contenu caché ou suite à un repositionnement du focus dessus.</t>
    </r>
  </si>
  <si>
    <t>10.9</t>
  </si>
  <si>
    <t>Dans chaque page web, l'information ne doit pas être donnée uniquement par la forme, taille ou position. Cette règle est-elle respectée ?</t>
  </si>
  <si>
    <t>Test 10.9.1 : Dans chaque page web, pour chaque texte ou ensemble de textes, l'information ne doit pas être donnée uniquement par la forme, taille ou position. Cette règle est-elle respectée ?
Test 10.9.2 : Dans chaque page web, pour chaque image ou ensemble d'images, l'information ne doit pas être donnée uniquement par la forme, taille ou position. Cette règle est-elle respectée ?
Test 10.9.3 : Dans chaque page web, pour chaque média temporel, l'information ne doit pas être donnée uniquement par la forme, taille ou position. Cette règle est-elle respectée ?
Test 10.9.4 : Dans chaque page web, pour chaque média non temporel, l'information ne doit pas être donnée uniquement par la forme, taille ou position. Cette règle est-elle respectée ?</t>
  </si>
  <si>
    <t>10.10</t>
  </si>
  <si>
    <t>Dans chaque page web, l'information ne doit pas être donnée par la forme, taille ou position uniquement. Cette règle est-elle implémentée de façon pertinente ?</t>
  </si>
  <si>
    <t>Test 10.10.1 : Dans chaque page web, pour chaque texte ou ensemble de textes, l'information ne doit pas être donnée uniquement par la forme, taille ou position. Cette règle est-elle implémentée de façon pertinente ?
Test 10.10.2 : Dans chaque page web, pour chaque image ou ensemble d'images, l'information ne doit pas être donnée par la forme, taille ou position uniquement. Cette règle est-elle implémentée de façon pertinente ?
Test 10.10.3 : Dans chaque page web, pour chaque média temporel, l'information ne doit pas être donnée par la forme, taille ou position uniquement. Cette règle est-elle implémentée de façon pertinente ?
Test 10.10.4 : Dans chaque page web, pour chaque média non temporel, l'information ne doit pas être donnée par la forme, taille ou position uniquement. Cette règle est-elle implémentée de façon pertinente ?</t>
  </si>
  <si>
    <t>10.11</t>
  </si>
  <si>
    <t>Pour chaque page web, les contenus peuvent-ils être présentés sans avoir recours à un défilement vertical pour une fenêtre ayant une hauteur de 256px ou à un défilement horizontal pour une fenêtre ayant une largeur de 320px (hors cas particuliers) ?</t>
  </si>
  <si>
    <t>Test 10.11.1 : Pour chaque page web, lorsque le contenu dont le sens de lecture est horizontal est affiché dans une fenêtre réduite à une largeur de 320px, l'ensemble des informations et des fonctionnalités sont-elles disponibles sans aucun défilement horizontal (hors cas particuliers) ?
Test 10.11.2 : Pour chaque page web, lorsque le contenu dont le sens de lecture est vertical est affiché dans une fenêtre réduite à une hauteur de 256px, l'ensemble des informations et des fonctionnalités sont-elles disponibles sans aucun défilement vertical (hors cas particuliers) ?</t>
  </si>
  <si>
    <t>10.12</t>
  </si>
  <si>
    <t>Dans chaque page web, les propriétés d'espacement du texte peuvent-elles être redéfinies par l'utilisateur sans perte de contenu ou de fonctionnalité (hors cas particuliers) ?</t>
  </si>
  <si>
    <r>
      <t xml:space="preserve">Test 10.12.1 : Dans chaque page web, le texte reste-t-il lisible lorsque l'affichage est modifié selon ces conditions (hors cas particuliers) ?
</t>
    </r>
    <r>
      <rPr>
        <sz val="8"/>
        <rFont val="Arial"/>
        <family val="2"/>
      </rPr>
      <t>– L'espacement entre les lignes (line-height) est augmenté jusqu'à 1,5 fois la taille de la police ;
– L'espacement suivant les paragraphes (balise &lt;p&gt;) est augmenté jusqu'à 2 fois la taille de la police ;
– L'espacement des lettres (letter-spacing) est augmenté jusqu'à 0,12 fois la taille de la police ;
– L'espacement des mots (word-spacing) est augmenté jusqu'à 0,16 fois la taille de la police.</t>
    </r>
  </si>
  <si>
    <t>10.13</t>
  </si>
  <si>
    <t>Dans chaque page web, les contenus additionnels apparaissant à la prise de focus ou au survol d'un composant d'interface sont-ils contrôlables par l'utilisateur (hors cas particuliers) ?</t>
  </si>
  <si>
    <r>
      <t xml:space="preserve">Test 10.13.1 : Chaque contenu additionnel devenant visible à la prise de focus ou au survol d'un composant d'interface peut-il être masqué par une action utilisateur sans déplacer le focus ou le pointeur de la souris (hors cas particuliers) ?
Test 10.13.2 : Chaque contenu additionnel qui apparaît au survol d'un composant d'interface peut-il être survolé par le pointeur de la souris sans disparaître (hors cas particuliers) ?
Test 10.13.3 : Chaque contenu additionnel qui apparaît à la prise de focus ou au survol d'un composant d'interface vérifie-t-il une de ces conditions (hors cas particuliers) ?
</t>
    </r>
    <r>
      <rPr>
        <sz val="8"/>
        <rFont val="Arial"/>
        <family val="2"/>
      </rPr>
      <t>– Le contenu additionnel reste visible jusqu'à ce que l'utilisateur retire le pointeur souris ou le focus du contenu additionnel et du composant d'interface ayant déclenché son apparition.
– Le contenu additionnel reste visible jusqu'à ce que l'utilisateur déclenche une action masquant ce contenu sans déplacer le focus ou le pointeur souris du composant d'interface ayant déclenché son apparition.
– Le contenu additionnel reste visible jusqu'à ce qu'il ne soit plus valide.</t>
    </r>
  </si>
  <si>
    <t>10.14</t>
  </si>
  <si>
    <t>Dans chaque page web, les contenus additionnels apparaissant via les styles CSS uniquement peuvent-ils être rendus visibles au clavier et par tout dispositif de pointage ?</t>
  </si>
  <si>
    <r>
      <t xml:space="preserve">Test 10.14.1 : Dans chaque page web, les contenus additionnels apparaissant au survol d'un composant d'interface via les styles CSS respectent-ils si nécessaire une de ces conditions ?
</t>
    </r>
    <r>
      <rPr>
        <sz val="8"/>
        <rFont val="Arial"/>
        <family val="2"/>
      </rPr>
      <t xml:space="preserve">– Les contenus additionnels apparaissent également à l'activation du composant via le clavier et tout dispositif de pointage.
– Les contenus additionnels apparaissent également à la prise de focus du composant.
– Les contenus additionnels apparaissent également par le biais de l'activation ou de la prise de focus d'un autre composant.
</t>
    </r>
    <r>
      <rPr>
        <b/>
        <sz val="8"/>
        <rFont val="Arial"/>
        <family val="2"/>
      </rPr>
      <t>Test 10.14.2 : Dans chaque page web, les contenus additionnels apparaissant au focus d'un composant d'interface via les styles CSS respectent-ils si nécessaire une de ces conditions ?</t>
    </r>
    <r>
      <rPr>
        <sz val="8"/>
        <rFont val="Arial"/>
        <family val="2"/>
      </rPr>
      <t xml:space="preserve">
– Les contenus additionnels apparaissent également à l'activation du composant via le clavier et tout dispositif de pointage.
– Les contenus additionnels apparaissent également au survol du composant.
– Les contenus additionnels apparaissent également par le biais de l'activation ou du survol d'un autre composant.</t>
    </r>
  </si>
  <si>
    <t>Formulaires</t>
  </si>
  <si>
    <t>11.1</t>
  </si>
  <si>
    <t>Chaque champ de formulaire a-t-il une étiquette ?</t>
  </si>
  <si>
    <r>
      <rPr>
        <b/>
        <sz val="8"/>
        <rFont val="Arial"/>
        <family val="2"/>
      </rPr>
      <t xml:space="preserve">Test 11.1.1 : Chaque champ de formulaire vérifie-t-il une de ces conditions ?
</t>
    </r>
    <r>
      <rPr>
        <sz val="8"/>
        <rFont val="Arial"/>
        <family val="2"/>
      </rPr>
      <t xml:space="preserve">– Le champ de formulaire possède un attribut WAI-ARIA aria-labelledby référençant un passage de texte identifié.
– Le champ de formulaire possède un attribut WAI-ARIA aria-label.
– Une balise &lt;label&gt; ayant un attribut for est associée au champ de formulaire.
– Le champ de formulaire possède un attribut title.
– </t>
    </r>
    <r>
      <rPr>
        <sz val="8"/>
        <color rgb="FFA50021"/>
        <rFont val="Arial"/>
        <family val="2"/>
      </rPr>
      <t xml:space="preserve">Un bouton adjacent au champ de formulaire lui fournit une étiquette visible et un élément &lt;label&gt; visuellement caché ou un attribut WAI-ARIA aria-label, aria-labelledby ou title lui fournit un nom accessible.
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 xml:space="preserve">Test 11.1.2 : Chaque champ de formulaire associé à une balise &lt;label&gt; ayant un attribut for, vérifie-t-il ces conditions ?
</t>
    </r>
    <r>
      <rPr>
        <sz val="8"/>
        <rFont val="Arial"/>
        <family val="2"/>
      </rPr>
      <t xml:space="preserve">– Le champ de formulaire possède un attribut id.
– La valeur de l'attribut for est égale à la valeur de l'attribut id du champ de formulaire associé.
</t>
    </r>
    <r>
      <rPr>
        <b/>
        <sz val="8"/>
        <rFont val="Arial"/>
        <family val="2"/>
      </rPr>
      <t xml:space="preserve">
Test 11.1.3 : Chaque champ de formulaire ayant une étiquette dont le contenu n'est pas visible ou à proximité (masqué, aria-label) ou qui n’est pas accolé au champ (aria-labelledby), vérifie-t-il une de ses conditions ?
</t>
    </r>
    <r>
      <rPr>
        <sz val="8"/>
        <rFont val="Arial"/>
        <family val="2"/>
      </rPr>
      <t>– Le champ de formulaire possède un attribut title dont le contenu permet de comprendre la nature de la saisie attendue.
– Le champ de formulaire est accompagné d'un passage de texte accolé au champ qui devient visible à la prise de focus permettant de comprendre la nature de la saisie attendue.
– Le champ de formulaire est accompagné d'un passage de texte visible accolé au champ permettant de comprendre la nature de la saisie attendue.</t>
    </r>
  </si>
  <si>
    <t>11.2</t>
  </si>
  <si>
    <t>Chaque étiquette associée à un champ de formulaire est-elle pertinente (hors cas particuliers) ?</t>
  </si>
  <si>
    <r>
      <t xml:space="preserve">Test 11.2.1 : Chaque balise &lt;label&gt; permet-elle de connaître la fonction exacte du champ de formulaire auquel elle est associée ?
Test 11.2.2 : Chaque attribut title permet-il de connaître la fonction exacte du champ de formulaire auquel il est associé ?
Test 11.2.3 : Chaque étiquette implémentée via l'attribut WAI-ARIA aria-label permet-elle de connaître la fonction exacte du champ de formulaire auquel elle est associée ?
Test 11.2.4 : Chaque passage de texte associé via l'attribut WAI-ARIA aria-labelledby permet-il de connaître la fonction exacte du champ de formulaire auquel il est associé ?
Test 11.2.5 : Chaque champ de formulaire ayant un intitulé visible vérifie-t-il ces conditions (hors cas particuliers) ?
</t>
    </r>
    <r>
      <rPr>
        <sz val="8"/>
        <rFont val="Arial"/>
        <family val="2"/>
      </rPr>
      <t xml:space="preserve">– S'il est présent, le contenu de l'attribut WAI-ARIA aria-label du champ de formulaire contient au moins l'intitulé visible.
– S'il est présent, le passage de texte lié au champ de formulaire via un attribut WAI-ARIA aria-labelledby contient au moins l'intitulé visible.
– S'il est présent, le contenu de l'attribut title du champ de formulaire contient au moins l'intitulé visible.
– S'il est présent le contenu de la balise &lt;label&gt; associé au champ de formulaire contient au moins l'intitulé visible.
</t>
    </r>
    <r>
      <rPr>
        <b/>
        <sz val="8"/>
        <rFont val="Arial"/>
        <family val="2"/>
      </rPr>
      <t xml:space="preserve">
Test 11.2.6 : Chaque bouton adjacent au champ de formulaire qui fournit une étiquette visible permet-il de connaître la fonction exacte du champ de formulaire auquel il est associé ?</t>
    </r>
  </si>
  <si>
    <t>11.3</t>
  </si>
  <si>
    <t>Dans chaque formulaire, chaque étiquette associée à un champ de formulaire ayant la même fonction et répétée plusieurs fois dans une même page ou dans un ensemble de pages est-elle cohérente ?</t>
  </si>
  <si>
    <t>Test 11.3.1 : Chaque étiquette associée à un champ de formulaire ayant la même fonction et répétée plusieurs fois dans une même page est-elle cohérente ?
Test 11.3.2 : Chaque étiquette associée à un champ de formulaire ayant la même fonction et répétée dans un ensemble de pages est-elle cohérente ?</t>
  </si>
  <si>
    <t>11.4</t>
  </si>
  <si>
    <t>Dans chaque formulaire, chaque étiquette de champ et son champ associé sont-ils accolés (hors cas particuliers) ?</t>
  </si>
  <si>
    <r>
      <t xml:space="preserve">Test 11.4.1 : Chaque étiquette de champ et son champ associé sont-ils accolés ?
Test 11.4.2 : Chaque étiquette accolée à un champ (à l'exception des case à cocher, bouton radio ou balise ayant un attribut WAI-ARIA role="checkbox", role="radio" ou role="switch"), vérifie-t-elle ces conditions (hors cas particuliers) ?
</t>
    </r>
    <r>
      <rPr>
        <sz val="8"/>
        <rFont val="Arial"/>
        <family val="2"/>
      </rPr>
      <t xml:space="preserve">– L'étiquette est visuellement accolée immédiatement au-dessus ou à gauche du champ de formulaire lorsque le sens de lecture de la langue de l'étiquette est de gauche à droite.
– L'étiquette est visuellement accolée immédiatement au-dessus ou à droite du champ de formulaire lorsque le sens de lecture de la langue de l'étiquette est de droite à gauche.
</t>
    </r>
    <r>
      <rPr>
        <b/>
        <sz val="8"/>
        <rFont val="Arial"/>
        <family val="2"/>
      </rPr>
      <t xml:space="preserve">
Test 11.4.3 : Chaque étiquette accolée à un champ de type checkbox ou radio ou à une balise ayant un attribut WAI-ARIA role="checkbox", role="radio" ou role="switch", vérifie-t-elle ces conditions (hors cas particuliers) ?
</t>
    </r>
    <r>
      <rPr>
        <sz val="8"/>
        <color rgb="FFA50021"/>
        <rFont val="Arial"/>
        <family val="2"/>
      </rPr>
      <t>– L’étiquette est visuellement accolée immédiatement au-dessous ou à droite du champ de formulaire lorsque le sens de lecture de la langue de l’étiquette est de gauche à droite.
– L’étiquette est visuellement accolée immédiatement au-dessous ou à gauche du champ de formulaire lorsque le sens de lecture de la langue de l’étiquette est de droite à gauche.</t>
    </r>
  </si>
  <si>
    <t>11.5</t>
  </si>
  <si>
    <t>Dans chaque formulaire, les champs de même nature sont-ils regroupés, si nécessaire ?</t>
  </si>
  <si>
    <r>
      <t xml:space="preserve">Test 11.5.1 : Les champs de même nature vérifient-ils l'une de ces conditions, si nécessaire ?
</t>
    </r>
    <r>
      <rPr>
        <sz val="8"/>
        <rFont val="Arial"/>
        <family val="2"/>
      </rPr>
      <t>– Les champs de même nature sont regroupés dans une balise &lt;fieldset&gt;.
– Les champs de même nature sont regroupés dans une balise possédant un attribut WAI-ARIA role="group".
– Les champs de même nature de type radio (&lt;input type="radio"&gt; ou balises possédant un attribut WAI-ARIA role="radio") sont regroupés dans une balise possédant un attribut WAI-ARIA role="radiogroup" ou role="group".</t>
    </r>
  </si>
  <si>
    <t>11.6</t>
  </si>
  <si>
    <t>Dans chaque formulaire, chaque regroupement de champs de même nature a-t-il une légende ?</t>
  </si>
  <si>
    <t>Test 11.6.1 : Chaque regroupement de champs de même nature possède-t-il une légende ?</t>
  </si>
  <si>
    <t>11.7</t>
  </si>
  <si>
    <t>Dans chaque formulaire, chaque légende associée à un regroupement de champs de même nature est-elle pertinente ?</t>
  </si>
  <si>
    <t>Test 11.7.1 : Chaque légende associée à un regroupement de champs de même nature est-elle pertinente ?</t>
  </si>
  <si>
    <t>11.8</t>
  </si>
  <si>
    <t>Dans chaque formulaire, les items de même nature d'une liste de choix sont-ils regroupés de manière pertinente ?</t>
  </si>
  <si>
    <t>Test 11.8.1 : Pour chaque balise &lt;select&gt;, les items de même nature d'une liste de choix sont-ils regroupés avec une balise &lt;optgroup&gt;, si nécessaire ?
Test 11.8.2 : Dans chaque balise &lt;select&gt;, chaque balise &lt;optgroup&gt; possède-t-elle un attribut label ?
Test 11.8.3 : Pour chaque balise &lt;optgroup&gt; ayant un attribut label, le contenu de l'attribut label est-il pertinent ?</t>
  </si>
  <si>
    <t>11.9</t>
  </si>
  <si>
    <t>Dans chaque formulaire, l'intitulé de chaque bouton est-il pertinent (hors cas particuliers) ?</t>
  </si>
  <si>
    <r>
      <rPr>
        <b/>
        <sz val="8"/>
        <rFont val="Arial"/>
        <family val="2"/>
      </rPr>
      <t xml:space="preserve">Test 11.9.1 : L'intitulé de chaque bouton est-il pertinent ?
</t>
    </r>
    <r>
      <rPr>
        <sz val="8"/>
        <rFont val="Arial"/>
        <family val="2"/>
      </rPr>
      <t xml:space="preserve">– S'il est présent, le contenu de l'attribut WAI-ARIA aria-label est pertinent.
– S'il est présent, le passage de texte lié au bouton via un attribut WAI-ARIA aria-labelledby est pertinent.
– S'il est présent, le contenu de l'attribut value d'une balise &lt;input&gt; de type submit, reset ou button est pertinent.
– S'il est présent, le contenu de la balise &lt;button&gt; est pertinent.
– S'il est présent, le contenu de l'attribut alt d'une balise &lt;input&gt; de type image est pertinent.
– S'il est présent, le contenu de l'attribut title est pertinent.
</t>
    </r>
    <r>
      <rPr>
        <b/>
        <sz val="8"/>
        <rFont val="Arial"/>
        <family val="2"/>
      </rPr>
      <t>Test 11.9.2 : Chaque bouton affichant un intitulé visible vérifie-t-il ces conditions (hors cas particuliers) ?</t>
    </r>
    <r>
      <rPr>
        <sz val="8"/>
        <rFont val="Arial"/>
        <family val="2"/>
      </rPr>
      <t xml:space="preserve">
– S'il est présent, le contenu de l'attribut WAI-ARIA aria-label contient au moins l'intitulé visible.
– S'il est présent, le passage de texte lié au bouton via un attribut WAI-ARIA aria-labelledby contient au moins l'intitulé visible.
– S'il est présent, le contenu de l'attribut value d'une balise &lt;input&gt; de type submit, reset ou button contient au moins l'intitulé visible.
– S'il est présent, le contenu de la balise &lt;button&gt; contient au moins l'intitulé visible.
– S'il est présent, le contenu de l'attribut alt d'une balise &lt;input&gt; de type image contient au moins l'intitulé visible.
– S'il est présent, le contenu de l'attribut title contient au moins l'intitulé visible.</t>
    </r>
  </si>
  <si>
    <t>11.10</t>
  </si>
  <si>
    <t>Dans chaque formulaire, le contrôle de saisie est-il utilisé de manière pertinente (hors cas particuliers) ?</t>
  </si>
  <si>
    <r>
      <rPr>
        <b/>
        <sz val="8"/>
        <rFont val="Arial"/>
        <family val="2"/>
      </rPr>
      <t xml:space="preserve">Test 11.10.1 : Les indications du caractère obligatoire de la saisie des champs vérifient-elles une de ces conditions (hors cas particuliers) ?
</t>
    </r>
    <r>
      <rPr>
        <sz val="8"/>
        <rFont val="Arial"/>
        <family val="2"/>
      </rPr>
      <t xml:space="preserve">– Une indication de champ obligatoire est visible et permet d'identifier nommément le champ concerné préalablement à la validation du formulaire.
– Le champ obligatoire dispose de l'attribut aria-required="true" ou required préalablement à la validation du formulaire.
</t>
    </r>
    <r>
      <rPr>
        <b/>
        <sz val="8"/>
        <rFont val="Arial"/>
        <family val="2"/>
      </rPr>
      <t xml:space="preserve">Test 11.10.2 : Les champs obligatoires ayant l'attribut aria-required="true" ou required vérifient-ils une de ces conditions ?
</t>
    </r>
    <r>
      <rPr>
        <sz val="8"/>
        <rFont val="Arial"/>
        <family val="2"/>
      </rPr>
      <t xml:space="preserve">– Une indication de champ obligatoire est visible et située dans l'étiquette associé au champ préalablement à la validation du formulaire.
– Une indication de champ obligatoire est visible et située dans le passage de texte associé au champ préalablement à la validation du formulaire.
</t>
    </r>
    <r>
      <rPr>
        <b/>
        <sz val="8"/>
        <rFont val="Arial"/>
        <family val="2"/>
      </rPr>
      <t xml:space="preserve">
Test 11.10.3 : Les messages d'erreur indiquant l'absence de saisie d'un champ obligatoire vérifient-ils une de ces conditions ?
</t>
    </r>
    <r>
      <rPr>
        <sz val="8"/>
        <rFont val="Arial"/>
        <family val="2"/>
      </rPr>
      <t xml:space="preserve">– Le message d'erreur indiquant l'absence de saisie d'un champ obligatoire est visible et permet d'identifier nommément le champ concerné.
– Le champ obligatoire dispose de l'attribut aria-invalid="true".
</t>
    </r>
    <r>
      <rPr>
        <b/>
        <sz val="8"/>
        <rFont val="Arial"/>
        <family val="2"/>
      </rPr>
      <t xml:space="preserve">
Test 11.10.4 : Les champs obligatoires ayant l'attribut aria-invalid="true" vérifient-ils une de ces conditions ?
</t>
    </r>
    <r>
      <rPr>
        <sz val="8"/>
        <color rgb="FFA50021"/>
        <rFont val="Arial"/>
        <family val="2"/>
      </rPr>
      <t xml:space="preserve">– Le message d’erreur indiquant le caractère invalide de la saisie est visible et situé dans l’étiquette associée au champ.
– Le message d’erreur indiquant le caractère invalide de la saisie est visible et situé dans le passage de texte associé au champ.
</t>
    </r>
    <r>
      <rPr>
        <b/>
        <sz val="8"/>
        <rFont val="Arial"/>
        <family val="2"/>
      </rPr>
      <t xml:space="preserve">
Test 11.10.5 : Les instructions et indications du type de données et/ou de format obligatoires vérifient-elles une de ces conditions ?
</t>
    </r>
    <r>
      <rPr>
        <sz val="8"/>
        <rFont val="Arial"/>
        <family val="2"/>
      </rPr>
      <t xml:space="preserve">– Une instruction ou une indication du type de données et/ou de format obligatoire est visible et permet d'identifier nommément le champ concerné préalablement à la validation du formulaire.
– Une instruction ou une indication du type de données et/ou de format obligatoire est visible dans l'étiquette ou le passage de texte associé au champ préalablement à la validation du formulaire.
</t>
    </r>
    <r>
      <rPr>
        <b/>
        <sz val="8"/>
        <rFont val="Arial"/>
        <family val="2"/>
      </rPr>
      <t xml:space="preserve">Test 11.10.6 : Les messages d'erreurs fournissant une instruction ou une indication du type de données et/ou de format obligatoire des champs vérifient-ils une de ces conditions ?
</t>
    </r>
    <r>
      <rPr>
        <sz val="8"/>
        <rFont val="Arial"/>
        <family val="2"/>
      </rPr>
      <t xml:space="preserve">– Le message d'erreur fournissant une instruction ou une indication du type de données et/ou de format obligatoire est visible et identifie le champ concerné.
– Le champ dispose de l'attribut aria-invalid="true".
</t>
    </r>
    <r>
      <rPr>
        <b/>
        <sz val="8"/>
        <rFont val="Arial"/>
        <family val="2"/>
      </rPr>
      <t xml:space="preserve">
Test 11.10.7 : Les champs ayant l'attribut aria-invalid="true" dont la saisie requiert un type de données et/ou de format obligatoire vérifient-ils une de ces conditions ?
</t>
    </r>
    <r>
      <rPr>
        <sz val="8"/>
        <rFont val="Arial"/>
        <family val="2"/>
      </rPr>
      <t>– Une instruction ou une indication du type de données et/ou de format obligatoire est visible et située dans la balise &lt;label&gt; associée au champ.
– Une instruction ou une indication du type de données et/ou de format obligatoire est visible et située dans le passage de texte associé au champ.</t>
    </r>
  </si>
  <si>
    <t>11.11</t>
  </si>
  <si>
    <t>Dans chaque formulaire, le contrôle de saisie est-il accompagné, si nécessaire, de suggestions facilitant la correction des erreurs de saisie ?</t>
  </si>
  <si>
    <t>Test 11.11.1 : Pour chaque erreur de saisie, les types et les formats de données sont-ils suggérés, si nécessaire ?
Test 11.11.2 : Pour chaque erreur de saisie, des exemples de valeurs attendues sont-ils suggérés, si nécessaire ?</t>
  </si>
  <si>
    <t>11.12</t>
  </si>
  <si>
    <t>Pour chaque formulaire qui modifie ou supprime des données, ou qui transmet des réponses à un test ou à un examen, ou dont la validation a des conséquences financières ou juridiques, les données saisies peuvent-elles être modifiées, mises à jour ou récupérées par l’utilisateur ?</t>
  </si>
  <si>
    <r>
      <rPr>
        <b/>
        <sz val="8"/>
        <rFont val="Arial"/>
        <family val="2"/>
      </rPr>
      <t xml:space="preserve">Test 11.12.1 : Pour chaque formulaire qui modifie ou supprime des données, ou qui transmet des réponses à un test ou un examen, ou dont la validation a des conséquences financières ou juridiques, la saisie des données vérifie-t-elle une de ces conditions ?
</t>
    </r>
    <r>
      <rPr>
        <sz val="8"/>
        <rFont val="Arial"/>
        <family val="2"/>
      </rPr>
      <t xml:space="preserve">– L'utilisateur peut modifier ou annuler les données et les actions effectuées sur ces données après la validation du formulaire.
– L'utilisateur peut vérifier et corriger les données avant la validation d'un formulaire en plusieurs étapes.
– Un mécanisme de confirmation explicite, via une case à cocher (balise &lt;input&gt; de type checkbox ou balise ayant un attribut WAI-ARIA role="checkbox") ou une étape supplémentaire, est présent.
</t>
    </r>
    <r>
      <rPr>
        <b/>
        <sz val="8"/>
        <rFont val="Arial"/>
        <family val="2"/>
      </rPr>
      <t xml:space="preserve">Test 11.12.2 : Chaque formulaire dont la validation modifie ou supprime des données à caractère financier, juridique ou personnel vérifie-t-il une de ces conditions ?
</t>
    </r>
    <r>
      <rPr>
        <sz val="8"/>
        <rFont val="Arial"/>
        <family val="2"/>
      </rPr>
      <t>– Un mécanisme permet de récupérer les données supprimées ou modifiées par l'utilisateur.
– Un mécanisme de demande de confirmation explicite de la suppression ou de la modification, via un champ de formulaire ou une étape supplémentaire, est proposé.</t>
    </r>
  </si>
  <si>
    <t>11.13</t>
  </si>
  <si>
    <t>La finalité d'un champ de saisie peut-elle être déduite pour faciliter le remplissage automatique des champs avec les données de l'utilisateur ?</t>
  </si>
  <si>
    <r>
      <t xml:space="preserve">Test 11.13.1 : Chaque champ de formulaire dont l'objet se rapporte à une information concernant l'utilisateur vérifie-t-il ces conditions ?
</t>
    </r>
    <r>
      <rPr>
        <sz val="8"/>
        <rFont val="Arial"/>
        <family val="2"/>
      </rPr>
      <t>– Le champ de formulaire possède un attribut autocomplete.
–  L'attribut autocomplete est pourvu d'une valeur présente dans la liste des valeurs possibles pour l'attribut autocomplete associés à un champ de formulaire.
– La valeur indiquée pour l'attribut autocomplete est pertinente au regard du type d'information attendu.</t>
    </r>
  </si>
  <si>
    <t>Navigation</t>
  </si>
  <si>
    <t>12.1</t>
  </si>
  <si>
    <t>Chaque ensemble de pages dispose-t-il de deux systèmes de navigation différents, au moins (hors cas particuliers) ?</t>
  </si>
  <si>
    <r>
      <rPr>
        <b/>
        <sz val="8"/>
        <rFont val="Arial"/>
        <family val="2"/>
      </rPr>
      <t xml:space="preserve">Test 12.1.1 : Chaque ensemble de pages vérifie-t-il une de ces conditions (hors cas particuliers) ?
</t>
    </r>
    <r>
      <rPr>
        <sz val="8"/>
        <rFont val="Arial"/>
        <family val="2"/>
      </rPr>
      <t>– Un menu de navigation et un plan du site sont présents.
– Un menu de navigation et un moteur de recherche sont présents.
– Un moteur de recherche et un plan du site sont présents.</t>
    </r>
  </si>
  <si>
    <t>12.2</t>
  </si>
  <si>
    <t>Dans chaque ensemble de pages, le menu et les barres de navigation sont-ils toujours à la même place (hors cas particuliers) ?</t>
  </si>
  <si>
    <r>
      <t xml:space="preserve">Test 12.2.1 : Dans chaque ensemble de pages, chaque page disposant d'un menu ou de barres de navigation vérifie-t-elle ces conditions (hors cas particuliers) ?
</t>
    </r>
    <r>
      <rPr>
        <sz val="8"/>
        <rFont val="Arial"/>
        <family val="2"/>
      </rPr>
      <t>– Le menu ou les barres de navigation sont toujours à la même place dans la présentation.
– Le menu ou les barres de navigation se présentent toujours dans le même ordre relatif dans le code source.</t>
    </r>
  </si>
  <si>
    <t>12.3</t>
  </si>
  <si>
    <t>La page « plan du site » est-elle pertinente ?</t>
  </si>
  <si>
    <t>Test 12.3.1 : La page « plan du site » est-elle représentative de l'architecture générale du site ?
Test 12.3.2 : Les liens du plan du site sont-ils fonctionnels ?
Test 12.3.3 : Les liens du plan du site renvoient-ils bien vers les pages indiquées par l'intitulé ?</t>
  </si>
  <si>
    <t>12.4</t>
  </si>
  <si>
    <t>Dans chaque ensemble de pages, la page « plan du site » est-elle atteignable de manière identique ?</t>
  </si>
  <si>
    <t>Test 12.4.1 : Dans chaque ensemble de pages, la page « plan du site » est-elle accessible à partir d'une fonctionnalité identique ?
Test 12.4.2 : Dans chaque ensemble de pages, la fonctionnalité vers la page « plan du site » est-elle située à la même place dans la présentation ?
Test 12.4.3 : Dans chaque ensemble de pages, la fonctionnalité vers la page « plan du site » se présente-t-elle toujours dans le même ordre relatif dans le code source ?</t>
  </si>
  <si>
    <t>12.5</t>
  </si>
  <si>
    <t>Dans chaque ensemble de pages, le moteur de recherche est-il atteignable de manière identique ?</t>
  </si>
  <si>
    <t>Test 12.5.1 : Dans chaque ensemble de pages, le moteur de recherche est-il accessible à partir d'une fonctionnalité identique ?
Test 12.5.2 : Dans chaque ensemble de pages, la fonctionnalité vers le moteur de recherche est-elle située à la même place dans la présentation ?
Test 12.5.3 : Dans chaque ensemble de pages, la fonctionnalité vers le moteur de recherche se présente-t-elle toujours dans le même ordre relatif dans le code source ?</t>
  </si>
  <si>
    <t>12.6</t>
  </si>
  <si>
    <t>Les zones de regroupement de contenus présentes dans plusieurs pages web (zones d'en-tête, de navigation principale, de contenu principal, de pied de page et de moteur de recherche) peuvent-elles être atteintes ou évitées ?</t>
  </si>
  <si>
    <r>
      <rPr>
        <b/>
        <sz val="8"/>
        <rFont val="Arial"/>
        <family val="2"/>
      </rPr>
      <t xml:space="preserve">Test 12.6.1 : Dans chaque page web où elles sont présentes, la zone d'en-tête, de navigation principale, de contenu principal, de pied de page et de moteur de recherche respectent-elles au moins une de ces conditions :
</t>
    </r>
    <r>
      <rPr>
        <sz val="8"/>
        <rFont val="Arial"/>
        <family val="2"/>
      </rPr>
      <t xml:space="preserve">– La zone possède un rôle WAI-ARIA de type landmark correspondant à sa nature.
– </t>
    </r>
    <r>
      <rPr>
        <sz val="8"/>
        <color rgb="FFA50021"/>
        <rFont val="Arial"/>
        <family val="2"/>
      </rPr>
      <t>La zone possède un titre dont le contenu permet de comprendre la nature du contenu de la zone.</t>
    </r>
    <r>
      <rPr>
        <sz val="8"/>
        <rFont val="Arial"/>
        <family val="2"/>
      </rPr>
      <t xml:space="preserve">
– La zone peut être masquée par le biais d'un bouton précédant directement la zone dans l'ordre du code source.
– La zone peut être évitée par le biais d'un lien d'évitement précédant directement la zone dans l'ordre du code source.
–</t>
    </r>
    <r>
      <rPr>
        <sz val="8"/>
        <color rgb="FFA50021"/>
        <rFont val="Arial"/>
        <family val="2"/>
      </rPr>
      <t xml:space="preserve"> La zone peut être atteinte par le biais d’un lien d’accès rapide visible ou, à défaut, visible à la prise de focus.</t>
    </r>
  </si>
  <si>
    <t>12.7</t>
  </si>
  <si>
    <t>Dans chaque page web, un lien d'évitement ou d'accès rapide à la zone de contenu principal est-il présent (hors cas particuliers) ?</t>
  </si>
  <si>
    <r>
      <t xml:space="preserve">Test 12.7.1 : Dans chaque page web, un lien permet-il d'éviter la zone de contenu principal ou d'y accéder (hors cas particuliers) ?
Test 12.7.2 : Dans chaque ensemble de pages, le lien d'évitement ou d'accès rapide à la zone de contenu principal vérifient-il ces conditions (hors cas particuliers) ?
</t>
    </r>
    <r>
      <rPr>
        <sz val="8"/>
        <rFont val="Arial"/>
        <family val="2"/>
      </rPr>
      <t xml:space="preserve">– Le lien est situé à la même place dans la présentation.
– Le lien se présente toujours dans le même ordre relatif dans le code source.
</t>
    </r>
    <r>
      <rPr>
        <sz val="8"/>
        <color rgb="FFA50021"/>
        <rFont val="Arial"/>
        <family val="2"/>
      </rPr>
      <t>– Le lien est visible ou, à défaut, visible à la prise de focus.
– Le lien est fonctionnel.</t>
    </r>
  </si>
  <si>
    <t>12.8</t>
  </si>
  <si>
    <t>Dans chaque page web, l'ordre de tabulation est-il cohérent ?</t>
  </si>
  <si>
    <t>Test 12.8.1 : Dans chaque page web, l'ordre de tabulation dans le contenu est-il cohérent ?
Test 12.8.2 : Pour chaque script qui met à jour ou insère un contenu, l'ordre de tabulation reste-t-il cohérent ?</t>
  </si>
  <si>
    <t>12.9</t>
  </si>
  <si>
    <t>Dans chaque page web, la navigation ne doit pas contenir de piège au clavier. Cette règle est-elle respectée ?</t>
  </si>
  <si>
    <r>
      <rPr>
        <b/>
        <sz val="8"/>
        <rFont val="Arial"/>
        <family val="2"/>
      </rPr>
      <t xml:space="preserve">Test 12.9.1 : Dans chaque page web, chaque élément recevant le focus vérifie-t-il une de ces conditions ?
</t>
    </r>
    <r>
      <rPr>
        <sz val="8"/>
        <rFont val="Arial"/>
        <family val="2"/>
      </rPr>
      <t>– Il est possible d'atteindre l'élément suivant ou précédent pouvant recevoir le focus avec la touche de tabulation.
– L'utilisateur est informé d'un mécanisme fonctionnel permettant d'atteindre au clavier l'élément suivant ou précédent pouvant recevoir le focus.</t>
    </r>
  </si>
  <si>
    <t>12.10</t>
  </si>
  <si>
    <t>Dans chaque page web, les raccourcis clavier n'utilisant qu'une seule touche (lettre minuscule ou majuscule, ponctuation, chiffre ou symbole) sont-ils contrôlables par l’utilisateur ?</t>
  </si>
  <si>
    <r>
      <rPr>
        <b/>
        <sz val="8"/>
        <rFont val="Arial"/>
        <family val="2"/>
      </rPr>
      <t xml:space="preserve">Test 12.10.1 : Dans chaque page web, chaque raccourci clavier n'utilisant qu'une seule touche (lettres minuscule ou majuscule, ponctuation, chiffre ou symbole) vérifie-t-il l'une de ces conditions ?
</t>
    </r>
    <r>
      <rPr>
        <sz val="8"/>
        <rFont val="Arial"/>
        <family val="2"/>
      </rPr>
      <t>– Un mécanisme est disponible pour désactiver le raccourci clavier.
– Un mécanisme est disponible pour configurer la touche de raccourci clavier au moyen des touches de modification (Ctrl, Alt, Maj, etc).
– Dans le cas d'un composant d'interface utilisateur, le raccourci clavier qui lui est associé ne peut être activé que si le focus clavier est sur ce composant.</t>
    </r>
  </si>
  <si>
    <t>12.11</t>
  </si>
  <si>
    <t>Dans chaque page web, les contenus additionnels apparaissant au survol, à la prise de focus ou à l'activation d'un composant d'interface sont-ils, si nécessaire, atteignables au clavier ?</t>
  </si>
  <si>
    <t>Test 12.11.1 : Dans chaque page web, les contenus additionnels apparaissant au survol, à la prise de focus ou à l'activation d'un composant d'interface sont-ils, si nécessaire, atteignables au clavier ?</t>
  </si>
  <si>
    <t>Consultation</t>
  </si>
  <si>
    <t>13.1</t>
  </si>
  <si>
    <t>Pour chaque page web, l'utilisateur a-t-il le contrôle de chaque limite de temps modifiant le contenu (hors cas particuliers) ?</t>
  </si>
  <si>
    <r>
      <rPr>
        <b/>
        <sz val="8"/>
        <rFont val="Arial"/>
        <family val="2"/>
      </rPr>
      <t xml:space="preserve">Test 13.1.1 : Pour chaque page web, chaque procédé de rafraîchissement (balise &lt;object&gt;, balise &lt;embed&gt;, balise &lt;svg&gt;, balise &lt;canvas&gt;, balise &lt;meta&gt;) vérifie-t-il une de ces conditions (hors cas particuliers) ?
</t>
    </r>
    <r>
      <rPr>
        <sz val="8"/>
        <rFont val="Arial"/>
        <family val="2"/>
      </rPr>
      <t xml:space="preserve">– L'utilisateur peut arrêter ou relancer le rafraîchissement.
– L'utilisateur peut augmenter la limite de temps entre deux rafraîchissements de dix fois, au moins.
– L'utilisateur est averti de l'imminence du rafraîchissement et dispose de vingt secondes, au moins, pour augmenter la limite de temps avant le prochain rafraîchissement.
– La limite de temps entre deux rafraîchissements est de vingt heures, au moins.
</t>
    </r>
    <r>
      <rPr>
        <b/>
        <sz val="8"/>
        <rFont val="Arial"/>
        <family val="2"/>
      </rPr>
      <t xml:space="preserve">Test 13.1.2 : Pour chaque page web, chaque procédé de redirection effectué via une balise &lt;meta&gt; est-il immédiat (hors cas particuliers) ? 
Test 13.1.3 : Pour chaque page web, chaque procédé de redirection effectué via un script vérifie-t-il une de ces conditions (hors cas particuliers) ?
</t>
    </r>
    <r>
      <rPr>
        <sz val="8"/>
        <rFont val="Arial"/>
        <family val="2"/>
      </rPr>
      <t xml:space="preserve">– L'utilisateur peut arrêter ou relancer la redirection.
– L'utilisateur peut augmenter la limite de temps avant la redirection de dix fois, au moins.
– L'utilisateur est averti de l'imminence de la redirection et dispose de vingt secondes, au moins, pour augmenter la limite de temps avant la prochaine redirection.
– La limite de temps avant la redirection est de vingt heures, au moins.
</t>
    </r>
    <r>
      <rPr>
        <b/>
        <sz val="8"/>
        <rFont val="Arial"/>
        <family val="2"/>
      </rPr>
      <t xml:space="preserve">
Test 13.1.4 : Pour chaque page web, chaque procédé limitant le temps d'une session vérifie-t-il une de ces conditions (hors cas particuliers) ?
</t>
    </r>
    <r>
      <rPr>
        <sz val="8"/>
        <rFont val="Arial"/>
        <family val="2"/>
      </rPr>
      <t>– L'utilisateur peut supprimer la limite de temps.
– L'utilisateur peut augmenter la limite de temps.
– La limite de temps avant la fin de la session est de vingt heures au moins.</t>
    </r>
  </si>
  <si>
    <t>13.2</t>
  </si>
  <si>
    <t>Dans chaque page web, l'ouverture d'une nouvelle fenêtre ne doit pas être déclenchée sans action de l'utilisateur. Cette règle est-elle respectée ?</t>
  </si>
  <si>
    <t>Test 13.2.1 : Dans chaque page web, l'ouverture d'une nouvelle fenêtre ne doit pas être déclenchée sans action de l'utilisateur. Cette règle est-elle respectée ?</t>
  </si>
  <si>
    <t>13.3</t>
  </si>
  <si>
    <t>Dans chaque page web, chaque document bureautique en téléchargement possède-t-il, si nécessaire, une version accessible (hors cas particuliers) ?</t>
  </si>
  <si>
    <r>
      <rPr>
        <b/>
        <sz val="8"/>
        <rFont val="Arial"/>
        <family val="2"/>
      </rPr>
      <t xml:space="preserve">Test 13.3.1 : Dans chaque page web, chaque fonctionnalité de téléchargement d'un document bureautique vérifie-t-elle une de ces conditions ?
</t>
    </r>
    <r>
      <rPr>
        <sz val="8"/>
        <rFont val="Arial"/>
        <family val="2"/>
      </rPr>
      <t>– Le document en téléchargement est compatible avec l'accessibilité.
– Il existe une version alternative du document en téléchargement compatible avec l'accessibilité.
– Il existe une version alternative du document en téléchargement au format HTML.</t>
    </r>
  </si>
  <si>
    <r>
      <rPr>
        <b/>
        <u/>
        <sz val="8"/>
        <color rgb="FF000000"/>
        <rFont val="Arial"/>
      </rPr>
      <t xml:space="preserve">[Footer - Lien "CGV/CGU" - Document PDF non accessible]
</t>
    </r>
    <r>
      <rPr>
        <sz val="8"/>
        <color rgb="FF000000"/>
        <rFont val="Arial"/>
      </rPr>
      <t>Le document comporte plusieurs anomalies qui le rendent non accessible.
(par exemple, le document n'a pas de titre)</t>
    </r>
  </si>
  <si>
    <t>Haute</t>
  </si>
  <si>
    <t>Critique</t>
  </si>
  <si>
    <t>13.4</t>
  </si>
  <si>
    <t>Pour chaque document bureautique ayant une version accessible, cette version offre-t-elle la même information ?</t>
  </si>
  <si>
    <r>
      <rPr>
        <b/>
        <sz val="8"/>
        <rFont val="Arial"/>
        <family val="2"/>
      </rPr>
      <t xml:space="preserve">Test 13.4.1 : Chaque document bureautique ayant une version accessible vérifie-t-il une de ces conditions ?
</t>
    </r>
    <r>
      <rPr>
        <sz val="8"/>
        <rFont val="Arial"/>
        <family val="2"/>
      </rPr>
      <t>– La version compatible avec l'accessibilité offre la même information.
– La version alternative au format HTML est pertinente et offre la même information.</t>
    </r>
  </si>
  <si>
    <t>13.5</t>
  </si>
  <si>
    <t>Dans chaque page web, chaque contenu cryptique (art ASCII, émoticon, syntaxe cryptique) a-t-il une alternative ?</t>
  </si>
  <si>
    <r>
      <rPr>
        <b/>
        <sz val="8"/>
        <rFont val="Arial"/>
        <family val="2"/>
      </rPr>
      <t xml:space="preserve">Test 13.5.1 : Dans chaque page web, chaque contenu cryptique (art ASCII, émoticon, syntaxe cryptique) vérifie-t-il une de ces conditions ?
</t>
    </r>
    <r>
      <rPr>
        <sz val="8"/>
        <rFont val="Arial"/>
        <family val="2"/>
      </rPr>
      <t>– Un attribut title est disponible.
– Une définition est donnée par le contexte adjacent.</t>
    </r>
  </si>
  <si>
    <t>13.6</t>
  </si>
  <si>
    <t>Dans chaque page web, pour chaque contenu cryptique (art ASCII, émoticon, syntaxe cryptique) ayant une alternative, cette alternative est-elle pertinente ?</t>
  </si>
  <si>
    <r>
      <rPr>
        <b/>
        <sz val="8"/>
        <rFont val="Arial"/>
        <family val="2"/>
      </rPr>
      <t xml:space="preserve">Test 13.6.1 : Dans chaque page web, chaque contenu cryptique (art ASCII, émoticon, syntaxe cryptique) vérifie-t-il une de ces conditions ?
</t>
    </r>
    <r>
      <rPr>
        <sz val="8"/>
        <rFont val="Arial"/>
        <family val="2"/>
      </rPr>
      <t>– Le contenu de l'attribut title est pertinent.
– La définition donnée par le contexte adjacent est pertinente.</t>
    </r>
  </si>
  <si>
    <t>13.7</t>
  </si>
  <si>
    <t>Dans chaque page web, les changements brusques de luminosité ou les effets de flash sont-ils correctement utilisés ?</t>
  </si>
  <si>
    <r>
      <rPr>
        <b/>
        <sz val="8"/>
        <color rgb="FFA50021"/>
        <rFont val="Arial"/>
        <family val="2"/>
      </rPr>
      <t>Test 13.7.1 : Dans chaque page web, chaque image ou élément multimédia (balise &lt;video&gt;, balise &lt;img&gt;, balise &lt;svg&gt;, balise &lt;canvas&gt;, balise &lt;embed&gt; ou balise &lt;object&gt;) qui provoque un changement brusque de luminosité ou un effet de flash vérifie-t-il une de ces conditions ?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 xml:space="preserve">– La fréquence de l'effet est inférieure à 3 par seconde.
– La surface totale cumulée des effets est inférieure ou égale à 21 824 pixels.
</t>
    </r>
    <r>
      <rPr>
        <b/>
        <sz val="8"/>
        <rFont val="Arial"/>
        <family val="2"/>
      </rPr>
      <t xml:space="preserve">Test 13.7.2 : Dans chaque page web, chaque script qui provoque un changement brusque de luminosité ou un effet de flash vérifie-t-il une de ces conditions ?
</t>
    </r>
    <r>
      <rPr>
        <sz val="8"/>
        <rFont val="Arial"/>
        <family val="2"/>
      </rPr>
      <t xml:space="preserve">– La fréquence de l'effet est inférieure à 3 par seconde.
– La surface totale cumulée des effets est inférieure ou égale à 21 824 pixels.
</t>
    </r>
    <r>
      <rPr>
        <b/>
        <sz val="8"/>
        <rFont val="Arial"/>
        <family val="2"/>
      </rPr>
      <t xml:space="preserve">
Test 13.7.3 : Dans chaque page web, chaque mise en forme CSS qui provoque un changement brusque de luminosité ou un effet de flash vérifie-t-elle une de ces conditions ?
</t>
    </r>
    <r>
      <rPr>
        <sz val="8"/>
        <rFont val="Arial"/>
        <family val="2"/>
      </rPr>
      <t>– La fréquence de l'effet est inférieure à 3 par seconde.
– La surface totale cumulée des effets est inférieure ou égale à 21 824 pixels.</t>
    </r>
  </si>
  <si>
    <t>13.8</t>
  </si>
  <si>
    <t>Dans chaque page web, chaque contenu en mouvement ou clignotant est-il contrôlable par l'utilisateur ?</t>
  </si>
  <si>
    <r>
      <rPr>
        <b/>
        <sz val="8"/>
        <rFont val="Arial"/>
        <family val="2"/>
      </rPr>
      <t xml:space="preserve">Test 13.8.1 : Dans chaque page web, chaque contenu en mouvement, déclenché automatiquement, vérifie-t-il une de ces conditions ?
</t>
    </r>
    <r>
      <rPr>
        <sz val="8"/>
        <rFont val="Arial"/>
        <family val="2"/>
      </rPr>
      <t xml:space="preserve">– La durée du mouvement est inférieure ou égale à 5 secondes.
– L'utilisateur peut arrêter et relancer le mouvement.
– L'utilisateur peut afficher et masquer le contenu en mouvement.
– L'utilisateur peut afficher la totalité de l'information sans le mouvement.
</t>
    </r>
    <r>
      <rPr>
        <b/>
        <sz val="8"/>
        <rFont val="Arial"/>
        <family val="2"/>
      </rPr>
      <t xml:space="preserve">Test 13.8.2 : Dans chaque page web, chaque contenu clignotant, déclenché automatiquement, vérifie-t-il une de ces conditions ?
</t>
    </r>
    <r>
      <rPr>
        <sz val="8"/>
        <rFont val="Arial"/>
        <family val="2"/>
      </rPr>
      <t>– La durée du clignotement est inférieure ou égale à 5 secondes.
– L'utilisateur peut arrêter et relancer le clignotement.
– L'utilisateur peut afficher et masquer le contenu clignotant.
– L'utilisateur peut afficher la totalité de l'information sans le clignotement.</t>
    </r>
  </si>
  <si>
    <t>13.9</t>
  </si>
  <si>
    <t>Dans chaque page web, le contenu proposé est-il consultable quelle que soit l'orientation de l'écran (portrait ou paysage) (hors cas particuliers) ?</t>
  </si>
  <si>
    <r>
      <t xml:space="preserve">Test 13.9.1 : Dans chaque page web, chaque contenu vérifie-t-il ces conditions (hors cas particuliers) ?
</t>
    </r>
    <r>
      <rPr>
        <sz val="8"/>
        <rFont val="Arial"/>
        <family val="2"/>
      </rPr>
      <t>– La consultation est possible quel que soit le mode d'orientation de l'écran.
– Le contenu proposé reste le même quel que soit le mode d'orientation de l'écran utilisé même si sa présentation et le moyen d'y accéder peut différer.</t>
    </r>
  </si>
  <si>
    <t>13.10</t>
  </si>
  <si>
    <t>Dans chaque page web, les fonctionnalités utilisables ou disponibles au moyen d'un geste complexe peuvent-elles être également disponibles au moyen d'un geste simple (hors cas particuliers) ?</t>
  </si>
  <si>
    <t>Test 13.10.1 : Dans chaque page web, chaque fonctionnalité utilisable ou disponible suite à un contact multipoint est-elle également utilisable ou disponible suite à un contact en un point unique de l’écran (hors cas particuliers) ?
Test 13.10.2 : Dans chaque page web, chaque fonctionnalité utilisable ou disponible suite à un geste basé sur le suivi d'une trajectoire sur l'écran est-elle également utilisable ou disponible suite à un contact en un point unique de l'écran (hors cas particuliers) ?</t>
  </si>
  <si>
    <t>13.11</t>
  </si>
  <si>
    <t>Dans chaque page web, les actions déclenchées au moyen d'un dispositif de pointage sur un point unique de l'écran peuvent-elles faire l'objet d'une annulation (hors cas particuliers) ?</t>
  </si>
  <si>
    <r>
      <t xml:space="preserve">Test 13.11.1 : Dans chaque page web, les actions déclenchées au moyen d'un dispositif de pointage sur un point unique de l'écran vérifient-elles l'une de ces conditions (hors cas particuliers) ?
</t>
    </r>
    <r>
      <rPr>
        <sz val="8"/>
        <rFont val="Arial"/>
        <family val="2"/>
      </rPr>
      <t>– L'action est déclenchée au moment où le dispositif de pointage est relâché ou relevé ;
– L'action est déclenchée au moment où le dispositif de pointage est pressé ou posé puis annulée lorsque le dispositif de pointage est relâché ou relevé ;
– Un mécanisme est disponible pour abandonner (avant achèvement de l'action) ou annuler (après achèvement) l'exécution de l'action.</t>
    </r>
  </si>
  <si>
    <t>13.12</t>
  </si>
  <si>
    <t>Dans chaque page web, les fonctionnalités qui impliquent un mouvement de l'appareil ou vers l'appareil peuvent-elles être satisfaites de manière alternative (hors cas particuliers) ?</t>
  </si>
  <si>
    <t>Test 13.12.1 : Dans chaque page web, les fonctionnalités disponibles en bougeant l'appareil peuvent-elles être accomplies avec des composants d'interface utilisateur (hors cas particuliers) ?
Test 13.12.2 : Dans chaque page web, les fonctionnalités disponibles en faisant un geste en direction de l'appareil peuvent-elles être accomplies avec des composants d'interface utilisateur (hors cas particuliers) ?
Test 13.12.3 : L'utilisateur a-t-il la possibilité de désactiver la détection du mouvement pour éviter un déclenchement accidentel de la fonctionnalité (hors cas particuliers) ?</t>
  </si>
  <si>
    <t>Voir sur l'onglet Transverse</t>
  </si>
  <si>
    <r>
      <rPr>
        <u/>
        <sz val="8"/>
        <color rgb="FF000000"/>
        <rFont val="Arial"/>
      </rPr>
      <t xml:space="preserve">Recommandation :
</t>
    </r>
    <r>
      <rPr>
        <b/>
        <sz val="8"/>
        <color rgb="FF000000"/>
        <rFont val="Arial"/>
      </rPr>
      <t xml:space="preserve">[Bouton "Se connecter" - Double déclaration sémantique]
</t>
    </r>
    <r>
      <rPr>
        <sz val="8"/>
        <color rgb="FF000000"/>
        <rFont val="Arial"/>
      </rPr>
      <t>Bien que cela ne constitue pas une non-conformité, un attribut role="button" est présent sur la balise &lt;button&gt; mais elle porte déjà la sémantique d'un bouton, l'attribut peut être supprimé.</t>
    </r>
  </si>
  <si>
    <r>
      <rPr>
        <u/>
        <sz val="8"/>
        <color rgb="FF000000"/>
        <rFont val="Arial"/>
      </rPr>
      <t xml:space="preserve">Recommandation :
</t>
    </r>
    <r>
      <rPr>
        <b/>
        <sz val="8"/>
        <color rgb="FF000000"/>
        <rFont val="Arial"/>
      </rPr>
      <t xml:space="preserve">[Titre de la page]
</t>
    </r>
    <r>
      <rPr>
        <sz val="8"/>
        <color rgb="FF000000"/>
        <rFont val="Arial"/>
      </rPr>
      <t>Pour être encore plus explicite / précis, il est possible d'ajouter "CNED" dans le titre de la page.
=&gt; Par exemple : "Connexion à votre espace inscrit | Espace inscrit CNED"</t>
    </r>
  </si>
  <si>
    <r>
      <rPr>
        <b/>
        <u/>
        <sz val="8"/>
        <color rgb="FF000000"/>
        <rFont val="Arial"/>
      </rPr>
      <t xml:space="preserve">[Structure de page non cohérente]
</t>
    </r>
    <r>
      <rPr>
        <sz val="8"/>
        <color rgb="FF000000"/>
        <rFont val="Arial"/>
      </rPr>
      <t>La structure générale n'est pas cohérente car les différentes zones fonctionnelles de la page (en-tête, contenu, pied-de-page) ne sont pas correctement définies.
Une balise &lt;main&gt; est présente mais elle n'englobe pas tout le contenu, un landmarks pour le pied-de-page est présent mais sans balise &lt;footer&gt;
=&gt; Revoir la structure HTML pour définir l'emplacement des zones fonctionnelles de la page et ajouter un attribut ARIA de type landmarks correspondant (cf. critère 12.6).
A noter également : seule la balise &lt;main&gt; est obligatoire, s'il n'y a pas d'en-tête et de pied-de-page alors l'intégralité du contenu doit être placé dans une balise &lt;main role="main"&gt;.</t>
    </r>
  </si>
  <si>
    <r>
      <rPr>
        <b/>
        <u/>
        <sz val="8"/>
        <color theme="0" tint="-4.9989318521683403E-2"/>
        <rFont val="consol"/>
      </rPr>
      <t xml:space="preserve">[Structure de page non cohérente]
</t>
    </r>
    <r>
      <rPr>
        <sz val="8"/>
        <color theme="0" tint="-4.9989318521683403E-2"/>
        <rFont val="consol"/>
      </rPr>
      <t>Proposition HTML d'une structure de page :
&lt;header role="banner"&gt;
       logo CNED
&lt;/header&gt;
&lt;main role="main"&gt;
       Contenu de la page (du titre "Connexion à votre espace inscrit"  jusqu'au texte "Conformément au règlement...")
&lt;/main&gt;
&lt;footer role="contentinfo"&gt;
       Pied-de-page (avec copyright Cned 2025 et la liste des liens légaux)
&lt;/footer&gt;</t>
    </r>
  </si>
  <si>
    <r>
      <rPr>
        <b/>
        <u/>
        <sz val="8"/>
        <color rgb="FF000000"/>
        <rFont val="Arial"/>
      </rPr>
      <t xml:space="preserve">[Zone de regroupement du contenu principal mal identifiée]
</t>
    </r>
    <r>
      <rPr>
        <sz val="8"/>
        <color rgb="FF000000"/>
        <rFont val="Arial"/>
      </rPr>
      <t>La zone de contenu principal, implémentée dans la balise &lt;main&gt;, n'est pas identifiée comme telle.
=&gt; Sur la balise &lt;main&gt;, ajouter un attribut role="main".</t>
    </r>
  </si>
  <si>
    <r>
      <rPr>
        <b/>
        <u/>
        <sz val="8"/>
        <color rgb="FF000000"/>
        <rFont val="Arial"/>
      </rPr>
      <t xml:space="preserve">[Version responsive - Captcha - Lecteur audio - Média non identifiable]
</t>
    </r>
    <r>
      <rPr>
        <sz val="8"/>
        <color rgb="FF000000"/>
        <rFont val="Arial"/>
      </rPr>
      <t>Le lecteur audio n'est pas introduit par un texte qui permet aux utilisateurs d'identifier sa nature et sa fonction.
=&gt; Avant le lecteur, insérer un texte pour l'identifier, par exemple "Lecteur audio de l'alternative sonore à l'image antispam".</t>
    </r>
  </si>
  <si>
    <r>
      <rPr>
        <b/>
        <u/>
        <sz val="8"/>
        <color rgb="FF000000"/>
        <rFont val="Arial"/>
      </rPr>
      <t xml:space="preserve">[Version responsive - Captcha - Lecteur audio - Non atteignable au clavier]
</t>
    </r>
    <r>
      <rPr>
        <sz val="8"/>
        <color rgb="FF000000"/>
        <rFont val="Arial"/>
      </rPr>
      <t>Le lecteur audio qui s'affiche au clic sur "Ecouter le code de sécurité" n'est pas atteignable ni utilisable au clavier.
=&gt; Supprimer les attributs aria-hidden="true" et tabindex="-1" qui empêchent l'accès au clavier et la restitution. Veillez à ce que toutes les fonctionnalités du lecteur soient disponibles au clavier (mise en pause, lecture, potentiomètre de la plage de lecture, couper / activer le son, potentiomètre du réglage volume)</t>
    </r>
  </si>
  <si>
    <r>
      <rPr>
        <b/>
        <u/>
        <sz val="8"/>
        <color rgb="FF000000"/>
        <rFont val="Arial"/>
      </rPr>
      <t xml:space="preserve">[Captcha - Lecteur audio - Non accessible]
</t>
    </r>
    <r>
      <rPr>
        <sz val="8"/>
        <color rgb="FF000000"/>
        <rFont val="Arial"/>
      </rPr>
      <t>cf. 4.11 : du fait que le lecteur ne soit pas utilisable avec le clavier, les fonctionnalités et leur état ne sont pas accessibles.</t>
    </r>
  </si>
  <si>
    <r>
      <rPr>
        <b/>
        <u/>
        <sz val="8"/>
        <color rgb="FF000000"/>
        <rFont val="Arial"/>
      </rPr>
      <t xml:space="preserve">[Bouton "Ecouter le code de sécurité" - Erreur d'implémentation]
</t>
    </r>
    <r>
      <rPr>
        <sz val="8"/>
        <color rgb="FF000000"/>
        <rFont val="Arial"/>
      </rPr>
      <t xml:space="preserve">Ce bouton contrôle l'affichage de l'alternative audio du captcha visuel et n'est pas correctement implémenté.
=&gt;  Remplacer la balise &lt;a&gt; par une balise &lt;button&gt; et supprimer l'attribut href, puisque l'élément n'est pas un lien.
</t>
    </r>
    <r>
      <rPr>
        <b/>
        <u/>
        <sz val="8"/>
        <color rgb="FF000000"/>
        <rFont val="Arial"/>
      </rPr>
      <t xml:space="preserve">[Bouton "Générer un autre code de sécurité" - Erreur d'implémentation]
</t>
    </r>
    <r>
      <rPr>
        <sz val="8"/>
        <color rgb="FF000000"/>
        <rFont val="Arial"/>
      </rPr>
      <t xml:space="preserve">Ce bouton contrôle l'affichage d'un nouveau code de sécurité et n'est pas correctement implémenté.
=&gt;  Remplacer la balise &lt;a&gt; par une balise &lt;button&gt; et supprimer l'attribut href, puisque l'élément n'est pas un lien.
</t>
    </r>
    <r>
      <rPr>
        <b/>
        <u/>
        <sz val="8"/>
        <color rgb="FF000000"/>
        <rFont val="Arial"/>
      </rPr>
      <t xml:space="preserve">
[Bouton "Continuer" - Erreur d'implémentation]
</t>
    </r>
    <r>
      <rPr>
        <sz val="8"/>
        <color rgb="FF000000"/>
        <rFont val="Arial"/>
      </rPr>
      <t>L'intitulé du bouton est fourni par une balise &lt;span&gt; qui possède un attribut role=”status” réservé à la restitution des messages de statut et cela empêche la bonne restitution de l'intitulé.
=&gt; Dans la balise &lt;button&gt;, supprimer l'attribut  role=”status” de la balise &lt;span&gt; qui contient l'intitulé.</t>
    </r>
  </si>
  <si>
    <r>
      <rPr>
        <b/>
        <u/>
        <sz val="8"/>
        <color rgb="FF000000"/>
        <rFont val="Arial"/>
      </rPr>
      <t xml:space="preserve">[Champs de formulaire - Messages d'erreur]
</t>
    </r>
    <r>
      <rPr>
        <sz val="8"/>
        <color rgb="FF000000"/>
        <rFont val="Arial"/>
      </rPr>
      <t>Les messages d'erreur des champs ne sont pas restitués par les technologies d'assistance.
=</t>
    </r>
    <r>
      <rPr>
        <b/>
        <sz val="8"/>
        <color rgb="FF000000"/>
        <rFont val="Arial"/>
      </rPr>
      <t xml:space="preserve">&gt; </t>
    </r>
    <r>
      <rPr>
        <sz val="8"/>
        <color rgb="FF000000"/>
        <rFont val="Arial"/>
      </rPr>
      <t>Ajouter un attribut role="alert" sur les messages d'erreur des champs.</t>
    </r>
  </si>
  <si>
    <r>
      <rPr>
        <u/>
        <sz val="8"/>
        <color rgb="FF000000"/>
        <rFont val="Arial"/>
      </rPr>
      <t xml:space="preserve">Recommandation
</t>
    </r>
    <r>
      <rPr>
        <b/>
        <sz val="8"/>
        <color rgb="FF000000"/>
        <rFont val="Arial"/>
      </rPr>
      <t xml:space="preserve">[Titre de la page]
</t>
    </r>
    <r>
      <rPr>
        <sz val="8"/>
        <color rgb="FF000000"/>
        <rFont val="Arial"/>
      </rPr>
      <t>Pour être encore plus explicite / précis, il est possible d'ajouter "CNED" dans le titre de la page.
=&gt; Par exemple : "Nom d'utilisateur oublié | Espace inscrit CNED"</t>
    </r>
  </si>
  <si>
    <r>
      <rPr>
        <u/>
        <sz val="8"/>
        <color rgb="FF000000"/>
        <rFont val="Arial"/>
      </rPr>
      <t xml:space="preserve">Recommandation :
</t>
    </r>
    <r>
      <rPr>
        <b/>
        <sz val="8"/>
        <color rgb="FF000000"/>
        <rFont val="Arial"/>
      </rPr>
      <t xml:space="preserve">[Champ "Adresse électronique *" - Balise HTML &lt;small&gt;]
</t>
    </r>
    <r>
      <rPr>
        <sz val="8"/>
        <color rgb="FF000000"/>
        <rFont val="Arial"/>
      </rPr>
      <t>Bien que cela ne constitue pas une anomalie, il vaut mieux utiliser les feuilles de style pour mettre en forme le texte, cela permet d'alléger le DOM.</t>
    </r>
  </si>
  <si>
    <r>
      <rPr>
        <b/>
        <u/>
        <sz val="8"/>
        <color rgb="FF000000"/>
        <rFont val="Arial"/>
      </rPr>
      <t xml:space="preserve">[Affichage sur un écran à 320px de largeur]
</t>
    </r>
    <r>
      <rPr>
        <sz val="8"/>
        <color rgb="FF000000"/>
        <rFont val="Arial"/>
      </rPr>
      <t>Le lecteur audio (alternative au Captcha visuel) génère un scroll horizontal.
=&gt; Modifier les styles pour que le lecteur occupe au maximum 100% de l'espace disponible (propriété CSS : max-width:100%;).</t>
    </r>
  </si>
  <si>
    <r>
      <rPr>
        <b/>
        <u/>
        <sz val="8"/>
        <color rgb="FF000000"/>
        <rFont val="Arial"/>
      </rPr>
      <t xml:space="preserve">[Bouton "Continuer" - Intitulé mal restitué]
</t>
    </r>
    <r>
      <rPr>
        <sz val="8"/>
        <color rgb="FF000000"/>
        <rFont val="Arial"/>
      </rPr>
      <t>cf. 7.1 : supprimer l'attribut role="status" de la balise &lt;span&gt; qui contient l'intitulé du bouton afin qu'il soit correctement restitué.</t>
    </r>
  </si>
  <si>
    <r>
      <rPr>
        <b/>
        <u/>
        <sz val="8"/>
        <color rgb="FF000000"/>
        <rFont val="Arial"/>
      </rPr>
      <t xml:space="preserve">[Champ "Adresse électronique" - Remplissage automatique pas présent]
</t>
    </r>
    <r>
      <rPr>
        <sz val="8"/>
        <color rgb="FF000000"/>
        <rFont val="Arial"/>
      </rPr>
      <t>Il manque un attribut "autocomplete" sur ce champ qui concerne une donnée de l'utilisateur.
=&gt; Sur l'input, ajouter un attribut autocomplete="email" (liste des valeurs possibles pour cet attribut : https://rgaa.tanaguru.com/rgaa4-1-glossaire.html#glossaire-75).</t>
    </r>
  </si>
  <si>
    <r>
      <rPr>
        <b/>
        <u/>
        <sz val="8"/>
        <color rgb="FF000000"/>
        <rFont val="Arial"/>
      </rPr>
      <t xml:space="preserve">[Menu des liens d'évitement - Liens "Aller au menu principal" et "Aller au contenu" non fonctionnels]
</t>
    </r>
    <r>
      <rPr>
        <sz val="8"/>
        <color rgb="FF000000"/>
        <rFont val="Arial"/>
      </rPr>
      <t>Ces deux liens redirigent vers une zone de la page (ce sont des ancres) mais les zones concernées n'existent pas : 
- "headerbar-header-navigation" : il n'y a pas de menu de navigation sur la page,
- "conteneur-principal" n'est pas le bon identifiant de la zone de contenu (c'est &lt;main id="contenu-principal")
=&gt; Supprimer le lien d'évitement "Aller au menu principal" ET corriger l'identifiant de la zone dans l'URL du lien "Aller au contenu".</t>
    </r>
  </si>
  <si>
    <r>
      <rPr>
        <b/>
        <u/>
        <sz val="8"/>
        <color rgb="FF000000"/>
        <rFont val="Arial"/>
      </rPr>
      <t xml:space="preserve">[Menu des liens d'évitement - Lien "Aller au contenu" non fonctionnel]
</t>
    </r>
    <r>
      <rPr>
        <sz val="8"/>
        <color rgb="FF000000"/>
        <rFont val="Arial"/>
      </rPr>
      <t>cf. 12.7 (la correction de l'identifiant de la zone de contenu dans l'URL du lien, permettra de valider ce critère)</t>
    </r>
  </si>
  <si>
    <r>
      <rPr>
        <b/>
        <u/>
        <sz val="8"/>
        <color rgb="FF000000"/>
        <rFont val="Arial"/>
      </rPr>
      <t xml:space="preserve">[Version responsive - Captcha - Lecteur audio - Non accessible]
</t>
    </r>
    <r>
      <rPr>
        <sz val="8"/>
        <color rgb="FF000000"/>
        <rFont val="Arial"/>
      </rPr>
      <t>cf. 4.11 : du fait que le lecteur ne soit pas utilisable avec le clavier, les fonctionnalités et leur état ne sont pas accessibles.</t>
    </r>
  </si>
  <si>
    <r>
      <rPr>
        <u/>
        <sz val="8"/>
        <color rgb="FF000000"/>
        <rFont val="Arial"/>
      </rPr>
      <t xml:space="preserve">Recommandation :
</t>
    </r>
    <r>
      <rPr>
        <b/>
        <sz val="8"/>
        <color rgb="FF000000"/>
        <rFont val="Arial"/>
      </rPr>
      <t xml:space="preserve">[Titre de la page]
</t>
    </r>
    <r>
      <rPr>
        <sz val="8"/>
        <color rgb="FF000000"/>
        <rFont val="Arial"/>
      </rPr>
      <t>Pour être encore plus explicite / précis, il est possible d'ajouter "CNED" dans le titre de la page.
=&gt; Par exemple : "Mot de passe oublié | Espace inscrit CNED"</t>
    </r>
  </si>
  <si>
    <r>
      <rPr>
        <u/>
        <sz val="8"/>
        <color rgb="FF000000"/>
        <rFont val="Arial"/>
      </rPr>
      <t xml:space="preserve">Recommandation :
</t>
    </r>
    <r>
      <rPr>
        <b/>
        <sz val="8"/>
        <color rgb="FF000000"/>
        <rFont val="Arial"/>
      </rPr>
      <t xml:space="preserve">[Titre de la page]
</t>
    </r>
    <r>
      <rPr>
        <sz val="8"/>
        <color rgb="FF000000"/>
        <rFont val="Arial"/>
      </rPr>
      <t>Pour être encore plus explicite / précis, il est possible d'ajouter "CNED" dans le titre de la page.
=&gt; Par exemple : "Mon espace de formation| [Prénom Nom]| Espace inscrit CNED"</t>
    </r>
  </si>
  <si>
    <r>
      <rPr>
        <u/>
        <sz val="8"/>
        <color rgb="FF000000"/>
        <rFont val="Arial"/>
      </rPr>
      <t xml:space="preserve">Recommandation :
</t>
    </r>
    <r>
      <rPr>
        <b/>
        <sz val="8"/>
        <color rgb="FF000000"/>
        <rFont val="Arial"/>
      </rPr>
      <t xml:space="preserve">[Hiérarchie générale des titres de la page]
</t>
    </r>
    <r>
      <rPr>
        <sz val="8"/>
        <color rgb="FF000000"/>
        <rFont val="Arial"/>
      </rPr>
      <t>Pour être encore plus explicite / précis, il est possible d'ajouter "CNED" dans le titre de niveau 1.
=&gt; Par exemple : "Espace inscrit CNED"</t>
    </r>
  </si>
  <si>
    <r>
      <rPr>
        <b/>
        <u/>
        <sz val="8"/>
        <color rgb="FF000000"/>
        <rFont val="Arial"/>
      </rPr>
      <t xml:space="preserve">[Affichage sur un écran à 320px de largeur]
</t>
    </r>
    <r>
      <rPr>
        <sz val="8"/>
        <color rgb="FF000000"/>
        <rFont val="Arial"/>
      </rPr>
      <t>Un scroll horizontal est présent dans la page, le lien "déconnexion" déborde de la zone visible.
=&gt; Reprendre l'affichage responsive du header pour réduire les 3 éléments (logo, liens contact et déconnexion) ou prévoir un affichage sur plusieurs lignes.</t>
    </r>
  </si>
  <si>
    <r>
      <rPr>
        <b/>
        <u/>
        <sz val="8"/>
        <color rgb="FF000000"/>
        <rFont val="Arial"/>
      </rPr>
      <t xml:space="preserve">[Menu des liens d'évitement - Lien "Aller au contenu" non fonctionnel]
</t>
    </r>
    <r>
      <rPr>
        <sz val="8"/>
        <color rgb="FF000000"/>
        <rFont val="Arial"/>
      </rPr>
      <t>Ce lien redirige vers une zone de la page (c'est une ancre) mais la zone concernée n'existe pas : 
- "conteneur-principal" n'est pas le bon identifiant de la zone de contenu (c'est &lt;main id="contenu-principal")
=&gt; Corriger l'identifiant de la zone dans l'URL du lien "Aller au contenu".</t>
    </r>
  </si>
  <si>
    <r>
      <rPr>
        <u/>
        <sz val="8"/>
        <color rgb="FF000000"/>
        <rFont val="Arial"/>
      </rPr>
      <t xml:space="preserve">Recommandation :
</t>
    </r>
    <r>
      <rPr>
        <b/>
        <sz val="8"/>
        <color rgb="FF000000"/>
        <rFont val="Arial"/>
      </rPr>
      <t xml:space="preserve">[Titre de la page]
</t>
    </r>
    <r>
      <rPr>
        <sz val="8"/>
        <color rgb="FF000000"/>
        <rFont val="Arial"/>
      </rPr>
      <t>Pour être encore plus explicite / précis, il est possible d'ajouter "CNED" dans le titre de la page.
=&gt; Par exemple : "Mentions légales| [Prénom Nom]| Espace inscrit CNED"</t>
    </r>
  </si>
  <si>
    <r>
      <rPr>
        <b/>
        <u/>
        <sz val="8"/>
        <color rgb="FF000000"/>
        <rFont val="Arial"/>
      </rPr>
      <t xml:space="preserve">[Bouton "Retour" - Erreur d'implémentation]
</t>
    </r>
    <r>
      <rPr>
        <sz val="8"/>
        <color rgb="FF000000"/>
        <rFont val="Arial"/>
      </rPr>
      <t>Ce bouton est implémenté dans une balise &lt;a&gt; et l'attribut href contient une fonction javascript au lieu d'une URL ou d'une ancre, il ne s'agit donc pas d'un lien.
=&gt;  Remplacer la balise &lt;a&gt; par une balise &lt;button&gt; et supprimer l'attribut href.</t>
    </r>
  </si>
  <si>
    <r>
      <rPr>
        <u/>
        <sz val="8"/>
        <color rgb="FF000000"/>
        <rFont val="Arial"/>
      </rPr>
      <t xml:space="preserve">Recommandation :
</t>
    </r>
    <r>
      <rPr>
        <b/>
        <sz val="8"/>
        <color rgb="FF000000"/>
        <rFont val="Arial"/>
      </rPr>
      <t xml:space="preserve">[Titre de la page]
</t>
    </r>
    <r>
      <rPr>
        <sz val="8"/>
        <color rgb="FF000000"/>
        <rFont val="Arial"/>
      </rPr>
      <t>Pour être encore plus explicite / précis, il est possible d'ajouter "CNED" dans le titre de la page.
=&gt; Par exemple : "Accessibilité| [Prénom Nom]| Espace inscrit CNED"</t>
    </r>
  </si>
  <si>
    <r>
      <rPr>
        <b/>
        <u/>
        <sz val="8"/>
        <color rgb="FF000000"/>
        <rFont val="Arial"/>
      </rPr>
      <t xml:space="preserve">[Bouton "Enregistrer" - Erreur d'implémentation]
</t>
    </r>
    <r>
      <rPr>
        <sz val="8"/>
        <color rgb="FF000000"/>
        <rFont val="Arial"/>
      </rPr>
      <t>L'intitulé du bouton est fourni par une balise &lt;span&gt; qui possède un attribut role=”status” réservé à la restitution des messages de statut et cela empêche la bonne restitution de l'intitulé.
=&gt; Dans la balise &lt;button&gt;, supprimer l'attribut  role=”status” de la balise &lt;span&gt; qui contient l'intitulé.</t>
    </r>
  </si>
  <si>
    <r>
      <rPr>
        <u/>
        <sz val="8"/>
        <color rgb="FF000000"/>
        <rFont val="Arial"/>
      </rPr>
      <t xml:space="preserve">Recommandation :
</t>
    </r>
    <r>
      <rPr>
        <b/>
        <sz val="8"/>
        <color rgb="FF000000"/>
        <rFont val="Arial"/>
      </rPr>
      <t xml:space="preserve">[Titre de la page]
</t>
    </r>
    <r>
      <rPr>
        <sz val="8"/>
        <color rgb="FF000000"/>
        <rFont val="Arial"/>
      </rPr>
      <t>Pour être encore plus explicite / précis, il est possible d'ajouter "CNED" dans le titre de la page.
=&gt; Par exemple : "Mon compte | [Prénom Nom]| Espace inscrit CNED"</t>
    </r>
  </si>
  <si>
    <r>
      <rPr>
        <b/>
        <u/>
        <sz val="8"/>
        <color rgb="FF000000"/>
        <rFont val="Arial"/>
      </rPr>
      <t xml:space="preserve">[Lien "Modifier mon adresse électronique" - Nature de lien pas évidente]
</t>
    </r>
    <r>
      <rPr>
        <sz val="8"/>
        <color rgb="FF000000"/>
        <rFont val="Arial"/>
      </rPr>
      <t>Ce lien est uniquement signalé par sa mise en forme (encadré gris), mais elle est trop proche de celle des titres de niveau 3 (comme "Modification du mot de passe") et les utilisateurs risquent de confondre les 2 éléments.
=&gt; Modifier la mise en forme du lien : appliquer celle du lien "Mot de passe oublié" OU ajouter un marqueur visuel qui permet de comprendre que ce texte est un lien (un soulignement, par exemple).</t>
    </r>
  </si>
  <si>
    <r>
      <rPr>
        <b/>
        <u/>
        <sz val="8"/>
        <color rgb="FF000000"/>
        <rFont val="Arial"/>
      </rPr>
      <t xml:space="preserve">[Lien "Mot de passe oublié" - Prise de focus dégradée]
</t>
    </r>
    <r>
      <rPr>
        <sz val="8"/>
        <color rgb="FF000000"/>
        <rFont val="Arial"/>
      </rPr>
      <t>La prise de focus sur cet élément est dégradée (la bordure haute est masquée par le champ "Mot de passe actuel").
=&gt; Corriger l'affichage de la prise de focus (par exemple, en ajoutant une marge basse au champ).</t>
    </r>
  </si>
  <si>
    <r>
      <rPr>
        <b/>
        <u/>
        <sz val="8"/>
        <color rgb="FF000000"/>
        <rFont val="Arial"/>
      </rPr>
      <t xml:space="preserve">[Bouton "Enregistrer" - Intitulé mal restitué]
</t>
    </r>
    <r>
      <rPr>
        <sz val="8"/>
        <color rgb="FF000000"/>
        <rFont val="Arial"/>
      </rPr>
      <t>cf. 7.1 : supprimer l'attribut role="status" de la balise &lt;span&gt; qui contient l'intitulé du bouton afin qu'il soit correctement restitué.</t>
    </r>
  </si>
  <si>
    <r>
      <rPr>
        <b/>
        <u/>
        <sz val="8"/>
        <color rgb="FF000000"/>
        <rFont val="Arial"/>
      </rPr>
      <t xml:space="preserve">[Champs "Mot de passe actuel" et "Nouveau mot de passe" - Remplissage automatique pas présent]
</t>
    </r>
    <r>
      <rPr>
        <sz val="8"/>
        <color rgb="FF000000"/>
        <rFont val="Arial"/>
      </rPr>
      <t>Il manque un attribut "autocomplete" sur ces champs qui concernent une donnée de l'utilisateur.
=&gt; Sur les input, ajouter un attribut autocomplete="current-password" pour le mot de passe actuel, et  autocomplete="new-password" (liste des valeurs possibles pour cet attribut : https://rgaa.tanaguru.com/rgaa4-1-glossaire.html#glossaire-75).</t>
    </r>
  </si>
  <si>
    <r>
      <rPr>
        <b/>
        <u/>
        <sz val="8"/>
        <color rgb="FF000000"/>
        <rFont val="Arial"/>
      </rPr>
      <t xml:space="preserve">[Lien "Retour" - Intitulé pas assez explicite]
</t>
    </r>
    <r>
      <rPr>
        <sz val="8"/>
        <color rgb="FF000000"/>
        <rFont val="Arial"/>
      </rPr>
      <t>L'intitulé du lien "Retour" n'est pas suffisamment explicite car ce lien permet de revenir à l'accueil de l'espace inscrit.
=&gt; Modifier l'intitulé :
- soit directement dans la balise : &lt;a&gt;Retour à l'accueil de mon espace inscrit&lt;/a&gt;, 
- soit via une combinaison d'attributs title et aria-label (qui évite de modifier l'affichage) : &lt;a title="Retour à l'accueil de mon espace inscrit" aria-label="Retour à l'accueil de mon espace inscrit"&gt;Retour&lt;/a&gt;</t>
    </r>
  </si>
  <si>
    <r>
      <rPr>
        <b/>
        <u/>
        <sz val="8"/>
        <color rgb="FF000000"/>
        <rFont val="Arial"/>
      </rPr>
      <t xml:space="preserve">[Titre de la page non pertinent]
</t>
    </r>
    <r>
      <rPr>
        <sz val="8"/>
        <color rgb="FF000000"/>
        <rFont val="Arial"/>
      </rPr>
      <t>Le titre de la page n'est pas structuré comme les autres, cela le rend non pertinent.
=&gt; Insérer la séparation et le mot "Espace" : Contact | Espace inscrit - Cned"</t>
    </r>
  </si>
  <si>
    <t>Basse</t>
  </si>
  <si>
    <r>
      <rPr>
        <u/>
        <sz val="8"/>
        <color rgb="FF000000"/>
        <rFont val="Arial"/>
      </rPr>
      <t xml:space="preserve">Recommandation :
</t>
    </r>
    <r>
      <rPr>
        <b/>
        <sz val="8"/>
        <color rgb="FF000000"/>
        <rFont val="Arial"/>
      </rPr>
      <t xml:space="preserve">[Champs de formulaire - Balise HTML &lt;small&gt;]
</t>
    </r>
    <r>
      <rPr>
        <sz val="8"/>
        <color rgb="FF000000"/>
        <rFont val="Arial"/>
      </rPr>
      <t>Bien que cela ne constitue pas une anomalie, il vaut mieux utiliser les feuilles de style pour mettre en forme le texte, cela permet d'alléger le DOM.</t>
    </r>
  </si>
  <si>
    <r>
      <rPr>
        <b/>
        <u/>
        <sz val="8"/>
        <color rgb="FF000000"/>
        <rFont val="Arial"/>
      </rPr>
      <t xml:space="preserve">[Champ "Formation suivie" - Mauvaise indication du changement de sens de lecture]
</t>
    </r>
    <r>
      <rPr>
        <sz val="8"/>
        <color rgb="FF000000"/>
        <rFont val="Arial"/>
      </rPr>
      <t>Ce champ possède un attribut dir="auto" et la valeur "auto" n'est pas pertinente dans ce contexte.
=&gt; Supprimer l'attribut.</t>
    </r>
  </si>
  <si>
    <r>
      <rPr>
        <b/>
        <u/>
        <sz val="8"/>
        <color rgb="FF000000"/>
        <rFont val="Arial"/>
      </rPr>
      <t xml:space="preserve">[Titre "Contact inscrit" - Contenu non pertinent]
</t>
    </r>
    <r>
      <rPr>
        <sz val="8"/>
        <color rgb="FF000000"/>
        <rFont val="Arial"/>
      </rPr>
      <t>Le titre de niveau 1 "Contact inscrit" (qui est caché visuellement) n'est pas assez explicite.
=&gt; Modifier le texte dans la balise &lt;h1&gt; : "Contact, espace inscrit" OU "Contact" OU "Formulaire de contact".</t>
    </r>
  </si>
  <si>
    <r>
      <rPr>
        <b/>
        <u/>
        <sz val="8"/>
        <color rgb="FF000000"/>
        <rFont val="Arial"/>
      </rPr>
      <t xml:space="preserve">[Boutons radio "Civilité" - Prise de focus pas assez visible]
</t>
    </r>
    <r>
      <rPr>
        <sz val="8"/>
        <color rgb="FF000000"/>
        <rFont val="Arial"/>
      </rPr>
      <t>Le ratio de contraste des boutons radio, lors de la 1ère prise de focus, n'est pas suffisant. (seule l'épaisse bordure extérieure vert clair s'affiche ; voir image 1)
=&gt; Modifier le style de la prise de focus pour qu'il respecte un ratio de 3:1 minimum : faire s'afficher la bordure interne vert foncé (voir image 2).</t>
    </r>
  </si>
  <si>
    <r>
      <rPr>
        <b/>
        <u/>
        <sz val="8"/>
        <color rgb="FF000000"/>
        <rFont val="Arial"/>
      </rPr>
      <t xml:space="preserve">[Champ de formulaire - Champ Pièce jointe]
</t>
    </r>
    <r>
      <rPr>
        <sz val="8"/>
        <color rgb="FF000000"/>
        <rFont val="Arial"/>
      </rPr>
      <t>Le nom accessible du champ (fourni par la valeur de l'attribut aria-label) doit reprendre l'intitulé visible (fourni par le texte dans la balise &lt;label&gt;).
=&gt; Modifier la valeur de l'attribut aria-label pour qu'elle contienne "Pièce jointe", par exemple : aria-label="Pièce jointe, ajouter un fichier".</t>
    </r>
  </si>
  <si>
    <r>
      <rPr>
        <b/>
        <u/>
        <sz val="8"/>
        <color rgb="FF000000"/>
        <rFont val="Arial"/>
      </rPr>
      <t xml:space="preserve">[Champs "Nom", "Prénom", "Adresse électronique", "Numéro de téléphone", "Pays" et "Code postal" - Remplissage automatique pas présent]
</t>
    </r>
    <r>
      <rPr>
        <sz val="8"/>
        <color rgb="FF000000"/>
        <rFont val="Arial"/>
      </rPr>
      <t>Il manque un attribut "autocomplete" sur ces champs qui concernent une donnée de l'utilisateur.
=&gt; Sur les balises (input, select), ajouter un attribut autocomplete="" dont la valeur correspond à la donnée attendue (liste des valeurs possibles pour cet attribut : https://rgaa.tanaguru.com/rgaa4-1-glossaire.html#glossaire-75).</t>
    </r>
  </si>
  <si>
    <t>%=Taux conformité aux critères pour chaque page</t>
  </si>
  <si>
    <t>%=Taux conformité aux critères pour l'échantillon</t>
  </si>
  <si>
    <t>Moyenne du score des pages:</t>
  </si>
  <si>
    <t>Commentaire Général</t>
  </si>
  <si>
    <t>Colonne9</t>
  </si>
  <si>
    <t>Colonne10</t>
  </si>
  <si>
    <t>Colonne11</t>
  </si>
  <si>
    <t>Colonne12</t>
  </si>
  <si>
    <t>Colonne13</t>
  </si>
  <si>
    <t>Colonne14</t>
  </si>
  <si>
    <t>Colonne15</t>
  </si>
  <si>
    <t>Colonne16</t>
  </si>
  <si>
    <t>Colonne17</t>
  </si>
  <si>
    <t>Colonne18</t>
  </si>
  <si>
    <t>Colonne19</t>
  </si>
  <si>
    <t>Colonne20</t>
  </si>
  <si>
    <t>Colonne21</t>
  </si>
  <si>
    <t>Colonne22</t>
  </si>
  <si>
    <t>Colonne23</t>
  </si>
  <si>
    <t>Colonne24</t>
  </si>
  <si>
    <t>Colonne25</t>
  </si>
  <si>
    <t>Colonne26</t>
  </si>
  <si>
    <t>Colonne27</t>
  </si>
  <si>
    <t>Colonne28</t>
  </si>
  <si>
    <t>Colonne29</t>
  </si>
  <si>
    <t>Colonne30</t>
  </si>
  <si>
    <t>Colonne31</t>
  </si>
  <si>
    <t>Colonne32</t>
  </si>
  <si>
    <t>Colonne33</t>
  </si>
  <si>
    <t>Colonne34</t>
  </si>
  <si>
    <t>Colonne35</t>
  </si>
  <si>
    <t>Colonne36</t>
  </si>
  <si>
    <t>Colonne37</t>
  </si>
  <si>
    <t>Colonne38</t>
  </si>
  <si>
    <t>Colonne39</t>
  </si>
  <si>
    <t>Colonne40</t>
  </si>
  <si>
    <t>Colonne41</t>
  </si>
  <si>
    <t>Colonne42</t>
  </si>
  <si>
    <t>Colonne43</t>
  </si>
  <si>
    <t>Colonne44</t>
  </si>
  <si>
    <t>Colonne45</t>
  </si>
  <si>
    <t>Colonne46</t>
  </si>
  <si>
    <t>Colonne47</t>
  </si>
  <si>
    <t>Colonne48</t>
  </si>
  <si>
    <t>Colonne49</t>
  </si>
  <si>
    <t>Colonne50</t>
  </si>
  <si>
    <t>Colonne51</t>
  </si>
  <si>
    <t>Colonne52</t>
  </si>
  <si>
    <t>Colonne53</t>
  </si>
  <si>
    <t>Colonne54</t>
  </si>
  <si>
    <t>Colonne55</t>
  </si>
  <si>
    <t>Colonne56</t>
  </si>
  <si>
    <t>Colonne57</t>
  </si>
  <si>
    <t>Colonne58</t>
  </si>
  <si>
    <t>Colonne59</t>
  </si>
  <si>
    <t>Colonne60</t>
  </si>
  <si>
    <t>Colonne61</t>
  </si>
  <si>
    <t>Colonne62</t>
  </si>
  <si>
    <t>Colonne63</t>
  </si>
  <si>
    <t>Colonne64</t>
  </si>
  <si>
    <t>Colonne65</t>
  </si>
  <si>
    <t>Colonne66</t>
  </si>
  <si>
    <t>Colonne67</t>
  </si>
  <si>
    <t>Colonne68</t>
  </si>
  <si>
    <t>Colonne69</t>
  </si>
  <si>
    <t>Colonne70</t>
  </si>
  <si>
    <t>Colonne71</t>
  </si>
  <si>
    <t>Colonne72</t>
  </si>
  <si>
    <t>Colonne73</t>
  </si>
  <si>
    <t>Colonne74</t>
  </si>
  <si>
    <t>Colonne75</t>
  </si>
  <si>
    <t>Colonne76</t>
  </si>
  <si>
    <t>Colonne77</t>
  </si>
  <si>
    <t>Colonne78</t>
  </si>
  <si>
    <t>Colonne79</t>
  </si>
  <si>
    <t>Colonne80</t>
  </si>
  <si>
    <t>Colonne81</t>
  </si>
  <si>
    <t>Colonne82</t>
  </si>
  <si>
    <t>Colonne83</t>
  </si>
  <si>
    <t>Colonne84</t>
  </si>
  <si>
    <t>Colonne85</t>
  </si>
  <si>
    <t>Colonne86</t>
  </si>
  <si>
    <t>Colonne87</t>
  </si>
  <si>
    <t>Colonne88</t>
  </si>
  <si>
    <t>Colonne89</t>
  </si>
  <si>
    <t>Colonne90</t>
  </si>
  <si>
    <t>Colonne91</t>
  </si>
  <si>
    <t>Colonne92</t>
  </si>
  <si>
    <t>Colonne93</t>
  </si>
  <si>
    <t>Colonne94</t>
  </si>
  <si>
    <t>Colonne95</t>
  </si>
  <si>
    <t>Colonne96</t>
  </si>
  <si>
    <t>Colonne97</t>
  </si>
  <si>
    <t>Colonne98</t>
  </si>
  <si>
    <t>Colonne99</t>
  </si>
  <si>
    <t>Colonne100</t>
  </si>
  <si>
    <t>Colonne101</t>
  </si>
  <si>
    <t>Colonne102</t>
  </si>
  <si>
    <t>Colonne103</t>
  </si>
  <si>
    <t>Colonne104</t>
  </si>
  <si>
    <t>Colonne105</t>
  </si>
  <si>
    <t>Colonne106</t>
  </si>
  <si>
    <t>Colonne107</t>
  </si>
  <si>
    <t>Colonne108</t>
  </si>
  <si>
    <t>Colonne109</t>
  </si>
  <si>
    <t>Colonne110</t>
  </si>
  <si>
    <t>Colonne111</t>
  </si>
  <si>
    <t>Colonne112</t>
  </si>
  <si>
    <t>Colonne113</t>
  </si>
  <si>
    <t>Colonne114</t>
  </si>
  <si>
    <t>Colonne115</t>
  </si>
  <si>
    <t>Colonne116</t>
  </si>
  <si>
    <t>Colonne117</t>
  </si>
  <si>
    <t>Colonne118</t>
  </si>
  <si>
    <t>Colonne119</t>
  </si>
  <si>
    <t>Colonne120</t>
  </si>
  <si>
    <t>Colonne121</t>
  </si>
  <si>
    <t>Colonne122</t>
  </si>
  <si>
    <t>Colonne123</t>
  </si>
  <si>
    <t>Colonne124</t>
  </si>
  <si>
    <t>Colonne125</t>
  </si>
  <si>
    <t>Colonne126</t>
  </si>
  <si>
    <t>Colonne127</t>
  </si>
  <si>
    <t>Colonne128</t>
  </si>
  <si>
    <t>Colonne129</t>
  </si>
  <si>
    <t>Colonne130</t>
  </si>
  <si>
    <t>Colonne131</t>
  </si>
  <si>
    <t>Colonne132</t>
  </si>
  <si>
    <t>Colonne133</t>
  </si>
  <si>
    <t>Colonne134</t>
  </si>
  <si>
    <t>Colonne135</t>
  </si>
  <si>
    <t>Colonne136</t>
  </si>
  <si>
    <t>Colonne137</t>
  </si>
  <si>
    <t>Colonne138</t>
  </si>
  <si>
    <t>Colonne139</t>
  </si>
  <si>
    <t>Colonne140</t>
  </si>
  <si>
    <t>Colonne141</t>
  </si>
  <si>
    <t>Colonne142</t>
  </si>
  <si>
    <t>Colonne143</t>
  </si>
  <si>
    <t>Colonne144</t>
  </si>
  <si>
    <t>Colonne145</t>
  </si>
  <si>
    <t>Colonne146</t>
  </si>
  <si>
    <t>Colonne147</t>
  </si>
  <si>
    <t>Colonne148</t>
  </si>
  <si>
    <t>Colonne149</t>
  </si>
  <si>
    <t>Colonne150</t>
  </si>
  <si>
    <t>Colonne151</t>
  </si>
  <si>
    <t>Colonne152</t>
  </si>
  <si>
    <t>Colonne153</t>
  </si>
  <si>
    <t>Colonne154</t>
  </si>
  <si>
    <t>Colonne155</t>
  </si>
  <si>
    <t>Colonne156</t>
  </si>
  <si>
    <t>Colonne157</t>
  </si>
  <si>
    <t>Colonne158</t>
  </si>
  <si>
    <t>Colonne159</t>
  </si>
  <si>
    <t>Colonne160</t>
  </si>
  <si>
    <t>Colonne161</t>
  </si>
  <si>
    <t>Colonne162</t>
  </si>
  <si>
    <t>Colonne163</t>
  </si>
  <si>
    <t>Colonne164</t>
  </si>
  <si>
    <t>Colonne165</t>
  </si>
  <si>
    <t>Colonne166</t>
  </si>
  <si>
    <t>Colonne167</t>
  </si>
  <si>
    <t>Colonne168</t>
  </si>
  <si>
    <t>Colonne169</t>
  </si>
  <si>
    <t>Colonne170</t>
  </si>
  <si>
    <t>Colonne171</t>
  </si>
  <si>
    <t>Colonne172</t>
  </si>
  <si>
    <t>Colonne173</t>
  </si>
  <si>
    <t>Colonne174</t>
  </si>
  <si>
    <t>Colonne175</t>
  </si>
  <si>
    <t>Colonne176</t>
  </si>
  <si>
    <t>Colonne177</t>
  </si>
  <si>
    <t>Colonne178</t>
  </si>
  <si>
    <t>Colonne179</t>
  </si>
  <si>
    <t>Colonne180</t>
  </si>
  <si>
    <t>Colonne181</t>
  </si>
  <si>
    <t>Colonne182</t>
  </si>
  <si>
    <t>Colonne183</t>
  </si>
  <si>
    <t>Colonne184</t>
  </si>
  <si>
    <t>Colonne185</t>
  </si>
  <si>
    <t>Colonne186</t>
  </si>
  <si>
    <t>Pages</t>
  </si>
  <si>
    <t>Transverse</t>
  </si>
  <si>
    <r>
      <rPr>
        <b/>
        <u/>
        <sz val="10"/>
        <color rgb="FF000000"/>
        <rFont val="Calibri"/>
        <family val="2"/>
      </rPr>
      <t xml:space="preserve">[Footer - Lien "CGV/CGU"  - Lien non explicite]
</t>
    </r>
    <r>
      <rPr>
        <sz val="10"/>
        <color rgb="FF000000"/>
        <rFont val="Calibri"/>
        <family val="2"/>
      </rPr>
      <t>Ce lien possède un attribut title dont la valeur ne reprend pas l'intitulé textuel visible (texte à l'intérieur de la balise &lt;a&gt;).
=&gt; Modifier la valeur de l'attribut title pour ajouter l'intitulé visible : title="CGV/CGU Conditions générales de vente et conditions générales d'utilisation (PDF, 377 Ko, nouvelle fenêtre)".</t>
    </r>
  </si>
  <si>
    <r>
      <rPr>
        <b/>
        <u/>
        <sz val="10"/>
        <color rgb="FF000000"/>
        <rFont val="Calibri"/>
        <family val="2"/>
      </rPr>
      <t xml:space="preserve">[Footer - "© Cned2025" - Texte mal implémenté]
</t>
    </r>
    <r>
      <rPr>
        <sz val="10"/>
        <color rgb="FF000000"/>
        <rFont val="Calibri"/>
        <family val="2"/>
      </rPr>
      <t>Ce texte est implémenté dans une balise &lt;div&gt; qui ne porte aucune sémantique.
=&gt; Implémenter ce texte dans un item de liste avec les liens légaux : &lt;li&gt;&lt;span id="headerbar-copyright"&gt;© Cned&lt;/span&gt;2025&lt;/li&gt;</t>
    </r>
  </si>
  <si>
    <r>
      <rPr>
        <b/>
        <u/>
        <sz val="10"/>
        <color rgb="FF000000"/>
        <rFont val="Calibri"/>
        <family val="2"/>
      </rPr>
      <t xml:space="preserve">[Footer - Menu secondaire avec les mentions légales]
</t>
    </r>
    <r>
      <rPr>
        <sz val="10"/>
        <color rgb="FF000000"/>
        <rFont val="Calibri"/>
        <family val="2"/>
      </rPr>
      <t>Ce menu n'étant pas considéré comme un menu de navigation principal ni secondaire, il ne doit pas être implémenté dans une balise &lt;nav&gt; ni comporter d'attribut role="navigation".
=&gt; Supprimer la balise &lt;nav role="navigation"&gt; OU remplacer le role "navigation" par un role "presentation" qui permet d'effacer la sémantique de la balise si sa suppression est trop contraignante. Et supprimer l'attribut aria-label="Menu du pied de page".</t>
    </r>
  </si>
  <si>
    <r>
      <rPr>
        <b/>
        <u/>
        <sz val="10"/>
        <color rgb="FF000000"/>
        <rFont val="Calibri"/>
        <family val="2"/>
      </rPr>
      <t xml:space="preserve">[Footer - Lien "CGV/CGU" - Document PDF non accessible]
</t>
    </r>
    <r>
      <rPr>
        <sz val="10"/>
        <color rgb="FF000000"/>
        <rFont val="Calibri"/>
        <family val="2"/>
      </rPr>
      <t>Le document comporte plusieurs anomalies qui le rendent non accessible.
(par exemple, le document n'a pas de titre)</t>
    </r>
  </si>
  <si>
    <r>
      <rPr>
        <b/>
        <u/>
        <sz val="10"/>
        <color rgb="FF000000"/>
        <rFont val="Calibri"/>
        <family val="2"/>
      </rPr>
      <t xml:space="preserve">[Structure de page non cohérente]
</t>
    </r>
    <r>
      <rPr>
        <sz val="10"/>
        <color rgb="FF000000"/>
        <rFont val="Calibri"/>
        <family val="2"/>
      </rPr>
      <t>La structure générale n'est pas cohérente car les différentes zones fonctionnelles de la page (en-tête, contenu, pied-de-page) ne sont pas correctement définies.
Une balise &lt;main&gt; est présente mais elle n'englobe pas tout le contenu, un landmarks pour le pied-de-page est présent mais sans balise &lt;footer&gt;
=&gt; Revoir la structure HTML pour définir l'emplacement des zones fonctionnelles de la page et ajouter un attribut ARIA de type landmarks correspondant (cf. critère 12.6).
A noter également : seule la balise &lt;main&gt; est obligatoire, s'il n'y a pas d'en-tête et de pied-de-page alors l'intégralité du contenu doit être placé dans une balise &lt;main role="main"&gt;.</t>
    </r>
  </si>
  <si>
    <r>
      <rPr>
        <b/>
        <u/>
        <sz val="10"/>
        <color theme="0" tint="-4.9989318521683403E-2"/>
        <rFont val="Calibri"/>
        <family val="2"/>
      </rPr>
      <t xml:space="preserve">[Structure de page non cohérente]
</t>
    </r>
    <r>
      <rPr>
        <sz val="10"/>
        <color theme="0" tint="-4.9989318521683403E-2"/>
        <rFont val="Calibri"/>
        <family val="2"/>
      </rPr>
      <t>Proposition HTML d'une structure de page :
&lt;header role="banner"&gt;
       logo CNED
&lt;/header&gt;
&lt;main role="main"&gt;
       Contenu de la page (du titre "Connexion à votre espace inscrit"  jusqu'au texte "Conformément au règlement...")
&lt;/main&gt;
&lt;footer role="contentinfo"&gt;
       Pied-de-page (avec copyright Cned 2025 et la liste des liens légaux)
&lt;/footer&gt;</t>
    </r>
  </si>
  <si>
    <r>
      <rPr>
        <b/>
        <u/>
        <sz val="10"/>
        <color rgb="FF000000"/>
        <rFont val="Calibri"/>
        <family val="2"/>
      </rPr>
      <t xml:space="preserve">[Zone de regroupement du contenu principal mal identifiée]
</t>
    </r>
    <r>
      <rPr>
        <sz val="10"/>
        <color rgb="FF000000"/>
        <rFont val="Calibri"/>
        <family val="2"/>
      </rPr>
      <t>La zone de contenu principal, implémentée dans la balise &lt;main&gt;, n'est pas identifiée comme telle.
=&gt; Sur la balise &lt;main&gt;, ajouter un attribut role="main".</t>
    </r>
  </si>
  <si>
    <r>
      <rPr>
        <b/>
        <u/>
        <sz val="10"/>
        <color rgb="FF000000"/>
        <rFont val="Calibri"/>
        <family val="2"/>
      </rPr>
      <t xml:space="preserve">[Version responsive - Captcha - Lecteur audio - Média non identifiable]
</t>
    </r>
    <r>
      <rPr>
        <sz val="10"/>
        <color rgb="FF000000"/>
        <rFont val="Calibri"/>
        <family val="2"/>
      </rPr>
      <t>Le lecteur audio n'est pas introduit par un texte qui permet aux utilisateurs d'identifier sa nature et sa fonction.
=&gt; Avant le lecteur, insérer un texte pour l'identifier, par exemple "Lecteur audio de l'alternative sonore à l'image antispam".</t>
    </r>
  </si>
  <si>
    <r>
      <rPr>
        <b/>
        <u/>
        <sz val="10"/>
        <color rgb="FF000000"/>
        <rFont val="Calibri"/>
        <family val="2"/>
      </rPr>
      <t xml:space="preserve">[Version responsive - Captcha - Lecteur audio - Non atteignable au clavier]
</t>
    </r>
    <r>
      <rPr>
        <sz val="10"/>
        <color rgb="FF000000"/>
        <rFont val="Calibri"/>
        <family val="2"/>
      </rPr>
      <t>Le lecteur audio qui s'affiche au clic sur "Ecouter le code de sécurité" n'est pas atteignable ni utilisable au clavier.
=&gt; Supprimer les attributs aria-hidden="true" et tabindex="-1" qui empêchent l'accès au clavier et la restitution. Veillez à ce que toutes les fonctionnalités du lecteur soient disponibles au clavier (mise en pause, lecture, potentiomètre de la plage de lecture, couper / activer le son, potentiomètre du réglage volume)</t>
    </r>
  </si>
  <si>
    <r>
      <rPr>
        <b/>
        <u/>
        <sz val="10"/>
        <color rgb="FF000000"/>
        <rFont val="Calibri"/>
        <family val="2"/>
      </rPr>
      <t xml:space="preserve">[Captcha - Lecteur audio - Non accessible]
</t>
    </r>
    <r>
      <rPr>
        <sz val="10"/>
        <color rgb="FF000000"/>
        <rFont val="Calibri"/>
        <family val="2"/>
      </rPr>
      <t>cf. 4.11 : du fait que le lecteur ne soit pas utilisable avec le clavier, les fonctionnalités et leur état ne sont pas accessibles.</t>
    </r>
  </si>
  <si>
    <r>
      <rPr>
        <b/>
        <u/>
        <sz val="10"/>
        <color rgb="FF000000"/>
        <rFont val="Calibri"/>
        <family val="2"/>
      </rPr>
      <t xml:space="preserve">[Bouton "Ecouter le code de sécurité" - Erreur d'implémentation]
</t>
    </r>
    <r>
      <rPr>
        <sz val="10"/>
        <color rgb="FF000000"/>
        <rFont val="Calibri"/>
        <family val="2"/>
      </rPr>
      <t xml:space="preserve">Ce bouton contrôle l'affichage de l'alternative audio du captcha visuel et n'est pas correctement implémenté.
=&gt;  Remplacer la balise &lt;a&gt; par une balise &lt;button&gt; et supprimer l'attribut href, puisque l'élément n'est pas un lien.
</t>
    </r>
    <r>
      <rPr>
        <b/>
        <u/>
        <sz val="10"/>
        <color rgb="FF000000"/>
        <rFont val="Calibri"/>
        <family val="2"/>
      </rPr>
      <t xml:space="preserve">[Bouton "Générer un autre code de sécurité" - Erreur d'implémentation]
</t>
    </r>
    <r>
      <rPr>
        <sz val="10"/>
        <color rgb="FF000000"/>
        <rFont val="Calibri"/>
        <family val="2"/>
      </rPr>
      <t xml:space="preserve">Ce bouton contrôle l'affichage d'un nouveau code de sécurité et n'est pas correctement implémenté.
=&gt;  Remplacer la balise &lt;a&gt; par une balise &lt;button&gt; et supprimer l'attribut href, puisque l'élément n'est pas un lien.
</t>
    </r>
    <r>
      <rPr>
        <b/>
        <u/>
        <sz val="10"/>
        <color rgb="FF000000"/>
        <rFont val="Calibri"/>
        <family val="2"/>
      </rPr>
      <t xml:space="preserve">
[Bouton "Continuer" - Erreur d'implémentation]
</t>
    </r>
    <r>
      <rPr>
        <sz val="10"/>
        <color rgb="FF000000"/>
        <rFont val="Calibri"/>
        <family val="2"/>
      </rPr>
      <t>L'intitulé du bouton est fourni par une balise &lt;span&gt; qui possède un attribut role=”status” réservé à la restitution des messages de statut et cela empêche la bonne restitution de l'intitulé.
=&gt; Dans la balise &lt;button&gt;, supprimer l'attribut  role=”status” de la balise &lt;span&gt; qui contient l'intitulé.</t>
    </r>
  </si>
  <si>
    <r>
      <rPr>
        <b/>
        <u/>
        <sz val="10"/>
        <color rgb="FF000000"/>
        <rFont val="Calibri"/>
        <family val="2"/>
      </rPr>
      <t xml:space="preserve">[Champs de formulaire - Messages d'erreur]
</t>
    </r>
    <r>
      <rPr>
        <sz val="10"/>
        <color rgb="FF000000"/>
        <rFont val="Calibri"/>
        <family val="2"/>
      </rPr>
      <t>Les messages d'erreur des champs ne sont pas restitués par les technologies d'assistance.
=</t>
    </r>
    <r>
      <rPr>
        <b/>
        <sz val="10"/>
        <color rgb="FF000000"/>
        <rFont val="Calibri"/>
        <family val="2"/>
      </rPr>
      <t xml:space="preserve">&gt; </t>
    </r>
    <r>
      <rPr>
        <sz val="10"/>
        <color rgb="FF000000"/>
        <rFont val="Calibri"/>
        <family val="2"/>
      </rPr>
      <t>Ajouter un attribut role="alert" sur les messages d'erreur des champs.</t>
    </r>
  </si>
  <si>
    <r>
      <rPr>
        <u/>
        <sz val="10"/>
        <color rgb="FF000000"/>
        <rFont val="Calibri"/>
        <family val="2"/>
      </rPr>
      <t xml:space="preserve">Recommandation :
</t>
    </r>
    <r>
      <rPr>
        <b/>
        <sz val="10"/>
        <color rgb="FF000000"/>
        <rFont val="Calibri"/>
        <family val="2"/>
      </rPr>
      <t xml:space="preserve">[Champ "Adresse électronique *" - Balise HTML &lt;small&gt;]
</t>
    </r>
    <r>
      <rPr>
        <sz val="10"/>
        <color rgb="FF000000"/>
        <rFont val="Calibri"/>
        <family val="2"/>
      </rPr>
      <t>Bien que cela ne constitue pas une anomalie, il vaut mieux utiliser les feuilles de style pour mettre en forme le texte, cela permet d'alléger le DOM.</t>
    </r>
  </si>
  <si>
    <r>
      <rPr>
        <b/>
        <u/>
        <sz val="10"/>
        <color rgb="FF000000"/>
        <rFont val="Calibri"/>
        <family val="2"/>
      </rPr>
      <t xml:space="preserve">[Affichage sur un écran à 320px de largeur]
</t>
    </r>
    <r>
      <rPr>
        <sz val="10"/>
        <color rgb="FF000000"/>
        <rFont val="Calibri"/>
        <family val="2"/>
      </rPr>
      <t>Le lecteur audio (alternative au Captcha visuel) génère un scroll horizontal.
=&gt; Modifier les styles pour que le lecteur occupe au maximum 100% de l'espace disponible (propriété CSS : max-width:100%;).</t>
    </r>
  </si>
  <si>
    <r>
      <rPr>
        <b/>
        <u/>
        <sz val="10"/>
        <color rgb="FF000000"/>
        <rFont val="Calibri"/>
        <family val="2"/>
      </rPr>
      <t xml:space="preserve">[Bouton "Continuer" - Intitulé mal restitué]
</t>
    </r>
    <r>
      <rPr>
        <sz val="10"/>
        <color rgb="FF000000"/>
        <rFont val="Calibri"/>
        <family val="2"/>
      </rPr>
      <t>cf. 7.1 : supprimer l'attribut role="status" de la balise &lt;span&gt; qui contient l'intitulé du bouton afin qu'il soit correctement restitué.</t>
    </r>
  </si>
  <si>
    <r>
      <rPr>
        <b/>
        <u/>
        <sz val="10"/>
        <color rgb="FF000000"/>
        <rFont val="Calibri"/>
        <family val="2"/>
      </rPr>
      <t xml:space="preserve">[Champ "Adresse électronique" - Remplissage automatique pas présent]
</t>
    </r>
    <r>
      <rPr>
        <sz val="10"/>
        <color rgb="FF000000"/>
        <rFont val="Calibri"/>
        <family val="2"/>
      </rPr>
      <t>Il manque un attribut "autocomplete" sur ce champ qui concerne une donnée de l'utilisateur.
=&gt; Sur l'input, ajouter un attribut autocomplete="email" (liste des valeurs possibles pour cet attribut : https://rgaa.tanaguru.com/rgaa4-1-glossaire.html#glossaire-75).</t>
    </r>
  </si>
  <si>
    <r>
      <rPr>
        <b/>
        <u/>
        <sz val="10"/>
        <color rgb="FF000000"/>
        <rFont val="Calibri"/>
        <family val="2"/>
      </rPr>
      <t xml:space="preserve">[Menu des liens d'évitement - Liens "Aller au menu principal" et "Aller au contenu" non fonctionnels]
</t>
    </r>
    <r>
      <rPr>
        <sz val="10"/>
        <color rgb="FF000000"/>
        <rFont val="Calibri"/>
        <family val="2"/>
      </rPr>
      <t>Ces deux liens redirigent vers une zone de la page (ce sont des ancres) mais les zones concernées n'existent pas : 
- "headerbar-header-navigation" : il n'y a pas de menu de navigation sur la page,
- "conteneur-principal" n'est pas le bon identifiant de la zone de contenu (c'est &lt;main id="contenu-principal")
=&gt; Supprimer le lien d'évitement "Aller au menu principal" ET corriger l'identifiant de la zone dans l'URL du lien "Aller au contenu".</t>
    </r>
  </si>
  <si>
    <r>
      <rPr>
        <b/>
        <u/>
        <sz val="10"/>
        <color rgb="FF000000"/>
        <rFont val="Calibri"/>
        <family val="2"/>
      </rPr>
      <t xml:space="preserve">[Menu des liens d'évitement - Lien "Aller au contenu" non fonctionnel]
</t>
    </r>
    <r>
      <rPr>
        <sz val="10"/>
        <color rgb="FF000000"/>
        <rFont val="Calibri"/>
        <family val="2"/>
      </rPr>
      <t>cf. 12.7 (la correction de l'identifiant de la zone de contenu dans l'URL du lien, permettra de valider ce critère)</t>
    </r>
  </si>
  <si>
    <r>
      <rPr>
        <b/>
        <u/>
        <sz val="10"/>
        <color rgb="FF000000"/>
        <rFont val="Calibri"/>
        <family val="2"/>
      </rPr>
      <t xml:space="preserve">[Version responsive - Captcha - Lecteur audio - Non accessible]
</t>
    </r>
    <r>
      <rPr>
        <sz val="10"/>
        <color rgb="FF000000"/>
        <rFont val="Calibri"/>
        <family val="2"/>
      </rPr>
      <t>cf. 4.11 : du fait que le lecteur ne soit pas utilisable avec le clavier, les fonctionnalités et leur état ne sont pas accessibles.</t>
    </r>
  </si>
  <si>
    <r>
      <rPr>
        <b/>
        <u/>
        <sz val="10"/>
        <color rgb="FF000000"/>
        <rFont val="Calibri"/>
        <family val="2"/>
      </rPr>
      <t xml:space="preserve">[Affichage sur un écran à 320px de largeur]
</t>
    </r>
    <r>
      <rPr>
        <sz val="10"/>
        <color rgb="FF000000"/>
        <rFont val="Calibri"/>
        <family val="2"/>
      </rPr>
      <t>Un scroll horizontal est présent dans la page, le lien "déconnexion" déborde de la zone visible.
=&gt; Reprendre l'affichage responsive du header pour réduire les 3 éléments (logo, liens contact et déconnexion) ou prévoir un affichage sur plusieurs lignes.</t>
    </r>
  </si>
  <si>
    <r>
      <rPr>
        <b/>
        <u/>
        <sz val="10"/>
        <color rgb="FF000000"/>
        <rFont val="Calibri"/>
        <family val="2"/>
      </rPr>
      <t xml:space="preserve">[Menu des liens d'évitement - Lien "Aller au contenu" non fonctionnel]
</t>
    </r>
    <r>
      <rPr>
        <sz val="10"/>
        <color rgb="FF000000"/>
        <rFont val="Calibri"/>
        <family val="2"/>
      </rPr>
      <t>Ce lien redirige vers une zone de la page (c'est une ancre) mais la zone concernée n'existe pas : 
- "conteneur-principal" n'est pas le bon identifiant de la zone de contenu (c'est &lt;main id="contenu-principal")
=&gt; Corriger l'identifiant de la zone dans l'URL du lien "Aller au contenu".</t>
    </r>
  </si>
  <si>
    <r>
      <rPr>
        <b/>
        <u/>
        <sz val="10"/>
        <color rgb="FF000000"/>
        <rFont val="Calibri"/>
        <family val="2"/>
      </rPr>
      <t xml:space="preserve">[Bouton "Retour" - Erreur d'implémentation]
</t>
    </r>
    <r>
      <rPr>
        <sz val="10"/>
        <color rgb="FF000000"/>
        <rFont val="Calibri"/>
        <family val="2"/>
      </rPr>
      <t>Ce bouton est implémenté dans une balise &lt;a&gt; et l'attribut href contient une fonction javascript au lieu d'une URL ou d'une ancre, il ne s'agit donc pas d'un lien.
=&gt;  Remplacer la balise &lt;a&gt; par une balise &lt;button&gt; et supprimer l'attribut href.</t>
    </r>
  </si>
  <si>
    <r>
      <rPr>
        <b/>
        <u/>
        <sz val="10"/>
        <color rgb="FF000000"/>
        <rFont val="Calibri"/>
        <family val="2"/>
      </rPr>
      <t xml:space="preserve">[Bouton "Enregistrer" - Erreur d'implémentation]
</t>
    </r>
    <r>
      <rPr>
        <sz val="10"/>
        <color rgb="FF000000"/>
        <rFont val="Calibri"/>
        <family val="2"/>
      </rPr>
      <t>L'intitulé du bouton est fourni par une balise &lt;span&gt; qui possède un attribut role=”status” réservé à la restitution des messages de statut et cela empêche la bonne restitution de l'intitulé.
=&gt; Dans la balise &lt;button&gt;, supprimer l'attribut  role=”status” de la balise &lt;span&gt; qui contient l'intitulé.</t>
    </r>
  </si>
  <si>
    <r>
      <rPr>
        <b/>
        <u/>
        <sz val="10"/>
        <color rgb="FF000000"/>
        <rFont val="Calibri"/>
        <family val="2"/>
      </rPr>
      <t xml:space="preserve">[Lien "Modifier mon adresse électronique" - Nature de lien pas évidente]
</t>
    </r>
    <r>
      <rPr>
        <sz val="10"/>
        <color rgb="FF000000"/>
        <rFont val="Calibri"/>
        <family val="2"/>
      </rPr>
      <t>Ce lien est uniquement signalé par sa mise en forme (encadré gris), mais elle est trop proche de celle des titres de niveau 3 (comme "Modification du mot de passe") et les utilisateurs risquent de confondre les 2 éléments.
=&gt; Modifier la mise en forme du lien : appliquer celle du lien "Mot de passe oublié" OU ajouter un marqueur visuel qui permet de comprendre que ce texte est un lien (un soulignement, par exemple).</t>
    </r>
  </si>
  <si>
    <r>
      <rPr>
        <b/>
        <u/>
        <sz val="10"/>
        <color rgb="FF000000"/>
        <rFont val="Calibri"/>
        <family val="2"/>
      </rPr>
      <t xml:space="preserve">[Lien "Mot de passe oublié" - Prise de focus dégradée]
</t>
    </r>
    <r>
      <rPr>
        <sz val="10"/>
        <color rgb="FF000000"/>
        <rFont val="Calibri"/>
        <family val="2"/>
      </rPr>
      <t>La prise de focus sur cet élément est dégradée (la bordure haute est masquée par le champ "Mot de passe actuel").
=&gt; Corriger l'affichage de la prise de focus (par exemple, en ajoutant une marge basse au champ).</t>
    </r>
  </si>
  <si>
    <r>
      <rPr>
        <b/>
        <u/>
        <sz val="10"/>
        <color rgb="FF000000"/>
        <rFont val="Calibri"/>
        <family val="2"/>
      </rPr>
      <t xml:space="preserve">[Bouton "Enregistrer" - Intitulé mal restitué]
</t>
    </r>
    <r>
      <rPr>
        <sz val="10"/>
        <color rgb="FF000000"/>
        <rFont val="Calibri"/>
        <family val="2"/>
      </rPr>
      <t>cf. 7.1 : supprimer l'attribut role="status" de la balise &lt;span&gt; qui contient l'intitulé du bouton afin qu'il soit correctement restitué.</t>
    </r>
  </si>
  <si>
    <r>
      <rPr>
        <b/>
        <u/>
        <sz val="10"/>
        <color rgb="FF000000"/>
        <rFont val="Calibri"/>
        <family val="2"/>
      </rPr>
      <t xml:space="preserve">[Champs "Mot de passe actuel" et "Nouveau mot de passe" - Remplissage automatique pas présent]
</t>
    </r>
    <r>
      <rPr>
        <sz val="10"/>
        <color rgb="FF000000"/>
        <rFont val="Calibri"/>
        <family val="2"/>
      </rPr>
      <t>Il manque un attribut "autocomplete" sur ces champs qui concernent une donnée de l'utilisateur.
=&gt; Sur les input, ajouter un attribut autocomplete="current-password" pour le mot de passe actuel, et  autocomplete="new-password" (liste des valeurs possibles pour cet attribut : https://rgaa.tanaguru.com/rgaa4-1-glossaire.html#glossaire-75).</t>
    </r>
  </si>
  <si>
    <r>
      <rPr>
        <b/>
        <u/>
        <sz val="10"/>
        <color rgb="FF000000"/>
        <rFont val="Calibri"/>
        <family val="2"/>
      </rPr>
      <t xml:space="preserve">[Lien "Retour" - Intitulé pas assez explicite]
</t>
    </r>
    <r>
      <rPr>
        <sz val="10"/>
        <color rgb="FF000000"/>
        <rFont val="Calibri"/>
        <family val="2"/>
      </rPr>
      <t>L'intitulé du lien "Retour" n'est pas suffisamment explicite car ce lien permet de revenir à l'accueil de l'espace inscrit.
=&gt; Modifier l'intitulé :
- soit directement dans la balise : &lt;a&gt;Retour à l'accueil de mon espace inscrit&lt;/a&gt;, 
- soit via une combinaison d'attributs title et aria-label (qui évite de modifier l'affichage) : &lt;a title="Retour à l'accueil de mon espace inscrit" aria-label="Retour à l'accueil de mon espace inscrit"&gt;Retour&lt;/a&gt;</t>
    </r>
  </si>
  <si>
    <r>
      <rPr>
        <b/>
        <u/>
        <sz val="10"/>
        <color rgb="FF000000"/>
        <rFont val="Calibri"/>
        <family val="2"/>
      </rPr>
      <t xml:space="preserve">[Titre de la page non pertinent]
</t>
    </r>
    <r>
      <rPr>
        <sz val="10"/>
        <color rgb="FF000000"/>
        <rFont val="Calibri"/>
        <family val="2"/>
      </rPr>
      <t>Le titre de la page n'est pas structuré comme les autres, cela le rend non pertinent.
=&gt; Insérer la séparation et le mot "Espace" : Contact | Espace inscrit - Cned"</t>
    </r>
  </si>
  <si>
    <r>
      <rPr>
        <u/>
        <sz val="10"/>
        <color rgb="FF000000"/>
        <rFont val="Calibri"/>
        <family val="2"/>
      </rPr>
      <t xml:space="preserve">Recommandation :
</t>
    </r>
    <r>
      <rPr>
        <b/>
        <sz val="10"/>
        <color rgb="FF000000"/>
        <rFont val="Calibri"/>
        <family val="2"/>
      </rPr>
      <t xml:space="preserve">[Champs de formulaire - Balise HTML &lt;small&gt;]
</t>
    </r>
    <r>
      <rPr>
        <sz val="10"/>
        <color rgb="FF000000"/>
        <rFont val="Calibri"/>
        <family val="2"/>
      </rPr>
      <t>Bien que cela ne constitue pas une anomalie, il vaut mieux utiliser les feuilles de style pour mettre en forme le texte, cela permet d'alléger le DOM.</t>
    </r>
  </si>
  <si>
    <r>
      <rPr>
        <b/>
        <u/>
        <sz val="10"/>
        <color rgb="FF000000"/>
        <rFont val="Calibri"/>
        <family val="2"/>
      </rPr>
      <t xml:space="preserve">[Champ "Formation suivie" - Mauvaise indication du changement de sens de lecture]
</t>
    </r>
    <r>
      <rPr>
        <sz val="10"/>
        <color rgb="FF000000"/>
        <rFont val="Calibri"/>
        <family val="2"/>
      </rPr>
      <t>Ce champ possède un attribut dir="auto" et la valeur "auto" n'est pas pertinente dans ce contexte.
=&gt; Supprimer l'attribut.</t>
    </r>
  </si>
  <si>
    <r>
      <rPr>
        <b/>
        <u/>
        <sz val="10"/>
        <color rgb="FF000000"/>
        <rFont val="Calibri"/>
        <family val="2"/>
      </rPr>
      <t xml:space="preserve">[Titre "Contact inscrit" - Contenu non pertinent]
</t>
    </r>
    <r>
      <rPr>
        <sz val="10"/>
        <color rgb="FF000000"/>
        <rFont val="Calibri"/>
        <family val="2"/>
      </rPr>
      <t>Le titre de niveau 1 "Contact inscrit" (qui est caché visuellement) n'est pas assez explicite.
=&gt; Modifier le texte dans la balise &lt;h1&gt; : "Contact, espace inscrit" OU "Contact" OU "Formulaire de contact".</t>
    </r>
  </si>
  <si>
    <r>
      <rPr>
        <b/>
        <u/>
        <sz val="10"/>
        <color rgb="FF000000"/>
        <rFont val="Calibri"/>
        <family val="2"/>
      </rPr>
      <t xml:space="preserve">[Boutons radio "Civilité" - Prise de focus pas assez visible]
</t>
    </r>
    <r>
      <rPr>
        <sz val="10"/>
        <color rgb="FF000000"/>
        <rFont val="Calibri"/>
        <family val="2"/>
      </rPr>
      <t>Le ratio de contraste des boutons radio, lors de la 1ère prise de focus, n'est pas suffisant. (seule l'épaisse bordure extérieure vert clair s'affiche ; voir image 1)
=&gt; Modifier le style de la prise de focus pour qu'il respecte un ratio de 3:1 minimum : faire s'afficher la bordure interne vert foncé (voir image 2).</t>
    </r>
  </si>
  <si>
    <r>
      <rPr>
        <b/>
        <u/>
        <sz val="10"/>
        <color rgb="FF000000"/>
        <rFont val="Calibri"/>
        <family val="2"/>
      </rPr>
      <t xml:space="preserve">[Version mobile - Affichage lorsque les propriétés d'espacement de texte sont redéfinies]
</t>
    </r>
    <r>
      <rPr>
        <sz val="10"/>
        <color rgb="FF000000"/>
        <rFont val="Calibri"/>
        <family val="2"/>
      </rPr>
      <t xml:space="preserve">- Les suggestions du champ "Formation suivie" ne sont pas entièrement visibles.
=&gt; Pour corriger, essayer de définir une largeur maximum à 100% et d'autoriser les intitulés de formations sur plusieurs lignes (pour qu'ils occupent l'espace dont ils ont naturellement besoin).
(à noter pour information : dans plusieurs champs, les valeurs des attributs placeholder sont tronquées mais ces éléments sont considérés comme décoratifs et n'invalident pas le critère) 
</t>
    </r>
  </si>
  <si>
    <r>
      <rPr>
        <b/>
        <u/>
        <sz val="10"/>
        <color rgb="FF000000"/>
        <rFont val="Calibri"/>
        <family val="2"/>
      </rPr>
      <t xml:space="preserve">[Champ de formulaire - Champ Pièce jointe]
</t>
    </r>
    <r>
      <rPr>
        <sz val="10"/>
        <color rgb="FF000000"/>
        <rFont val="Calibri"/>
        <family val="2"/>
      </rPr>
      <t>Le nom accessible du champ (fourni par la valeur de l'attribut aria-label) doit reprendre l'intitulé visible (fourni par le texte dans la balise &lt;label&gt;).
=&gt; Modifier la valeur de l'attribut aria-label pour qu'elle contienne "Pièce jointe", par exemple : aria-label="Pièce jointe, ajouter un fichier".</t>
    </r>
  </si>
  <si>
    <r>
      <rPr>
        <b/>
        <u/>
        <sz val="10"/>
        <color rgb="FF000000"/>
        <rFont val="Calibri"/>
        <family val="2"/>
      </rPr>
      <t xml:space="preserve">[Champs "Nom", "Prénom", "Adresse électronique", "Numéro de téléphone", "Pays" et "Code postal" - Remplissage automatique pas présent]
</t>
    </r>
    <r>
      <rPr>
        <sz val="10"/>
        <color rgb="FF000000"/>
        <rFont val="Calibri"/>
        <family val="2"/>
      </rPr>
      <t>Il manque un attribut "autocomplete" sur ces champs qui concernent une donnée de l'utilisateur.
=&gt; Sur les balises (input, select), ajouter un attribut autocomplete="" dont la valeur correspond à la donnée attendue (liste des valeurs possibles pour cet attribut : https://rgaa.tanaguru.com/rgaa4-1-glossaire.html#glossaire-75).</t>
    </r>
  </si>
  <si>
    <t>Licence Créative Commons</t>
  </si>
  <si>
    <t xml:space="preserve">Attribution - Partage dans les Mêmes Conditions 3.0 France (CC BY-SA 3.0 FR) </t>
  </si>
  <si>
    <t>Vous êtes autorisé à :</t>
  </si>
  <si>
    <r>
      <t>Partager</t>
    </r>
    <r>
      <rPr>
        <sz val="11"/>
        <color theme="1"/>
        <rFont val="Calibri"/>
        <family val="2"/>
        <scheme val="minor"/>
      </rPr>
      <t xml:space="preserve"> — copier, distribuer et communiquer le matériel par tous moyens et sous tous formats</t>
    </r>
  </si>
  <si>
    <r>
      <t>Adapter</t>
    </r>
    <r>
      <rPr>
        <sz val="11"/>
        <color theme="1"/>
        <rFont val="Calibri"/>
        <family val="2"/>
        <scheme val="minor"/>
      </rPr>
      <t xml:space="preserve"> — remixer, transformer et créer à partir du matériel pour toute utilisation, y compris commerciale.</t>
    </r>
  </si>
  <si>
    <t>L'Offrant ne peut retirer les autorisations concédées par la licence tant que vous appliquez les termes de cette licence.</t>
  </si>
  <si>
    <t>Selon les conditions suivantes :</t>
  </si>
  <si>
    <r>
      <rPr>
        <b/>
        <sz val="11"/>
        <color theme="1"/>
        <rFont val="Calibri"/>
        <family val="2"/>
        <scheme val="minor"/>
      </rPr>
      <t>Attribution</t>
    </r>
    <r>
      <rPr>
        <sz val="11"/>
        <color theme="1"/>
        <rFont val="Calibri"/>
        <family val="2"/>
        <scheme val="minor"/>
      </rPr>
      <t xml:space="preserve"> — Vous devez </t>
    </r>
    <r>
      <rPr>
        <b/>
        <sz val="11"/>
        <color theme="1"/>
        <rFont val="Calibri"/>
        <family val="2"/>
        <scheme val="minor"/>
      </rPr>
      <t>créditer</t>
    </r>
    <r>
      <rPr>
        <sz val="11"/>
        <color theme="1"/>
        <rFont val="Calibri"/>
        <family val="2"/>
        <scheme val="minor"/>
      </rPr>
      <t xml:space="preserve"> l'Œuvre, intégrer un lien vers la licence et</t>
    </r>
    <r>
      <rPr>
        <b/>
        <sz val="11"/>
        <color theme="1"/>
        <rFont val="Calibri"/>
        <family val="2"/>
        <scheme val="minor"/>
      </rPr>
      <t xml:space="preserve"> indiquer</t>
    </r>
    <r>
      <rPr>
        <sz val="11"/>
        <color theme="1"/>
        <rFont val="Calibri"/>
        <family val="2"/>
        <scheme val="minor"/>
      </rPr>
      <t xml:space="preserve"> si des modifications ont été effectuées à l'Oeuvre. Vous devez indiquer ces informations par tous les moyens raisonnables, sans toutefois suggérer que l'Offrant vous soutient ou soutient la façon dont vous avez utilisé son Oeuvre. </t>
    </r>
  </si>
  <si>
    <r>
      <rPr>
        <b/>
        <sz val="11"/>
        <color theme="1"/>
        <rFont val="Calibri"/>
        <family val="2"/>
        <scheme val="minor"/>
      </rPr>
      <t xml:space="preserve">Partage dans les Mêmes Conditions </t>
    </r>
    <r>
      <rPr>
        <sz val="11"/>
        <color theme="1"/>
        <rFont val="Calibri"/>
        <family val="2"/>
        <scheme val="minor"/>
      </rPr>
      <t xml:space="preserve">— Dans le cas où vous effectuez un remix, que vous transformez, ou créez à partir du matériel composant l'Oeuvre originale, vous devez diffuser l'Oeuvre modifiée dans les même conditions, c'est à dire avec </t>
    </r>
    <r>
      <rPr>
        <b/>
        <sz val="11"/>
        <color theme="1"/>
        <rFont val="Calibri"/>
        <family val="2"/>
        <scheme val="minor"/>
      </rPr>
      <t>la même licence</t>
    </r>
    <r>
      <rPr>
        <sz val="11"/>
        <color theme="1"/>
        <rFont val="Calibri"/>
        <family val="2"/>
        <scheme val="minor"/>
      </rPr>
      <t xml:space="preserve"> avec laquelle l'Oeuvre originale a été diffusée. </t>
    </r>
  </si>
  <si>
    <r>
      <rPr>
        <b/>
        <sz val="11"/>
        <color theme="1"/>
        <rFont val="Calibri"/>
        <family val="2"/>
        <scheme val="minor"/>
      </rPr>
      <t>Pas de restrictions complémentaires</t>
    </r>
    <r>
      <rPr>
        <sz val="11"/>
        <color theme="1"/>
        <rFont val="Calibri"/>
        <family val="2"/>
        <scheme val="minor"/>
      </rPr>
      <t xml:space="preserve"> — Vous n'êtes pas autorisé à appliquer des conditions légales ou des </t>
    </r>
    <r>
      <rPr>
        <b/>
        <sz val="11"/>
        <color theme="1"/>
        <rFont val="Calibri"/>
        <family val="2"/>
        <scheme val="minor"/>
      </rPr>
      <t>mesures techniques</t>
    </r>
    <r>
      <rPr>
        <sz val="11"/>
        <color theme="1"/>
        <rFont val="Calibri"/>
        <family val="2"/>
        <scheme val="minor"/>
      </rPr>
      <t xml:space="preserve"> qui restreindraient légalement autrui à utiliser l'Oeuvre dans les conditions décrites par la licence.</t>
    </r>
  </si>
  <si>
    <t>Crédits</t>
  </si>
  <si>
    <t>Auteur :</t>
  </si>
  <si>
    <t>Cette grille a été créée par Tanaguru (www.tanaguru.com).</t>
  </si>
  <si>
    <t>Contributeurs :</t>
  </si>
  <si>
    <t>(*) Les définitions des indicateurs dans l'onglet "Synthèse Graphique" ont été fournies par la société Atalan (www.atalan.fr).</t>
  </si>
  <si>
    <t>date</t>
  </si>
  <si>
    <t>Indéterminé</t>
  </si>
  <si>
    <t>Résultats par page</t>
  </si>
  <si>
    <t>Total</t>
  </si>
  <si>
    <t>Données du graphe de synthèse</t>
  </si>
  <si>
    <t>Reproductibilité</t>
  </si>
  <si>
    <t>Etat</t>
  </si>
  <si>
    <t>Calculs des % de Synthèse par Page</t>
  </si>
  <si>
    <t>Hors AAA</t>
  </si>
  <si>
    <t>Non Applicable</t>
  </si>
  <si>
    <t>Unique</t>
  </si>
  <si>
    <t>audit manuel</t>
  </si>
  <si>
    <t>le test a été réalisé avec succès</t>
  </si>
  <si>
    <t>Validés non AAA</t>
  </si>
  <si>
    <t>Sur la page</t>
  </si>
  <si>
    <t>auto.</t>
  </si>
  <si>
    <t>audit automatique</t>
  </si>
  <si>
    <t>le test n'a pas été réalisé avec succès</t>
  </si>
  <si>
    <t>Invalidés non AAA</t>
  </si>
  <si>
    <t>Sur de nombreuses pages</t>
  </si>
  <si>
    <t>le test ne peut être complété par manque d'information</t>
  </si>
  <si>
    <t>Indéterminés non AAA</t>
  </si>
  <si>
    <t>non applicable, les éléments relatifs aux tests ne sont pas présents dans la page</t>
  </si>
  <si>
    <t>NA non AAA</t>
  </si>
  <si>
    <t>Pre-Qualif</t>
  </si>
  <si>
    <t>pré-qualifié</t>
  </si>
  <si>
    <t>Validés AAA</t>
  </si>
  <si>
    <t>Invalidés AAA</t>
  </si>
  <si>
    <t>Indéterminés AAA</t>
  </si>
  <si>
    <t>NA AAA</t>
  </si>
  <si>
    <t>Langues</t>
  </si>
  <si>
    <t>Total non AAA</t>
  </si>
  <si>
    <t>Mineur</t>
  </si>
  <si>
    <t>Fr</t>
  </si>
  <si>
    <t>Français</t>
  </si>
  <si>
    <t>Total non AAA + AAA</t>
  </si>
  <si>
    <t>En</t>
  </si>
  <si>
    <t>Anglais</t>
  </si>
  <si>
    <t>Es_Fr</t>
  </si>
  <si>
    <t>Espagnol et français</t>
  </si>
  <si>
    <t>% Validés non AAA / Total non AAA</t>
  </si>
  <si>
    <t>Es_En</t>
  </si>
  <si>
    <t>Espagnol et anglais</t>
  </si>
  <si>
    <t>% Invalidés non AAA / Total non AAA</t>
  </si>
  <si>
    <t>% NA non AAA / Total non AAA</t>
  </si>
  <si>
    <t>% Validés non AAA / Total Validés + Invalidés non AAA</t>
  </si>
  <si>
    <t>%</t>
  </si>
  <si>
    <t>Données de conformité</t>
  </si>
  <si>
    <t>Conformité</t>
  </si>
  <si>
    <t>Totaux</t>
  </si>
  <si>
    <t>Invalide</t>
  </si>
  <si>
    <t>Valide</t>
  </si>
  <si>
    <t>Données Label e-accessible</t>
  </si>
  <si>
    <t>Niv 1</t>
  </si>
  <si>
    <t>Niv 2</t>
  </si>
  <si>
    <t>Niv 3</t>
  </si>
  <si>
    <t>Niv 4</t>
  </si>
  <si>
    <t>Niv 5</t>
  </si>
  <si>
    <t>% de conformité</t>
  </si>
  <si>
    <t>Calcul de la conformité RGAA par critères</t>
  </si>
  <si>
    <t>Niv</t>
  </si>
  <si>
    <t>NT</t>
  </si>
  <si>
    <t>Total A &amp; AA</t>
  </si>
  <si>
    <t>Niv1</t>
  </si>
  <si>
    <t>Niv2</t>
  </si>
  <si>
    <t>Niv3</t>
  </si>
  <si>
    <t>Niv5</t>
  </si>
  <si>
    <t>Conformité label e-accessible</t>
  </si>
  <si>
    <t>AAA</t>
  </si>
  <si>
    <t>Niv4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</si>
</sst>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&quot; %&quot;"/>
    <numFmt numFmtId="166" formatCode="&quot;+ &quot;0&quot; tests AAA&quot;"/>
  </numFmts>
  <fonts count="6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48"/>
      <name val="Calibri"/>
      <family val="2"/>
      <scheme val="minor"/>
    </font>
    <font>
      <sz val="8"/>
      <name val="Calibri"/>
      <family val="2"/>
      <scheme val="minor"/>
    </font>
    <font>
      <sz val="2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8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theme="5" tint="0.79998168889431442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u/>
      <sz val="16"/>
      <color theme="1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i/>
      <sz val="9"/>
      <name val="Calibri"/>
      <family val="2"/>
      <scheme val="minor"/>
    </font>
    <font>
      <i/>
      <sz val="9"/>
      <color theme="5" tint="-0.49998474074526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u/>
      <sz val="10"/>
      <color theme="10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3"/>
      <name val="Arial"/>
      <family val="2"/>
    </font>
    <font>
      <sz val="11"/>
      <color theme="2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8"/>
      <color rgb="FFA50021"/>
      <name val="Arial"/>
      <family val="2"/>
    </font>
    <font>
      <sz val="8"/>
      <color rgb="FFA50021"/>
      <name val="Arial"/>
      <family val="2"/>
    </font>
    <font>
      <sz val="8"/>
      <color rgb="FF000000"/>
      <name val="Arial"/>
      <family val="2"/>
    </font>
    <font>
      <b/>
      <u/>
      <sz val="8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u/>
      <sz val="8"/>
      <color rgb="FF000000"/>
      <name val="Arial"/>
    </font>
    <font>
      <sz val="8"/>
      <color theme="0" tint="-4.9989318521683403E-2"/>
      <name val="consol"/>
    </font>
    <font>
      <b/>
      <u/>
      <sz val="8"/>
      <color theme="0" tint="-4.9989318521683403E-2"/>
      <name val="consol"/>
    </font>
    <font>
      <sz val="10"/>
      <color rgb="FF000000"/>
      <name val="Calibri"/>
      <family val="2"/>
    </font>
    <font>
      <b/>
      <u/>
      <sz val="10"/>
      <color rgb="FF000000"/>
      <name val="Calibri"/>
      <family val="2"/>
    </font>
    <font>
      <sz val="10"/>
      <color theme="0" tint="-4.9989318521683403E-2"/>
      <name val="Calibri"/>
      <family val="2"/>
    </font>
    <font>
      <b/>
      <u/>
      <sz val="10"/>
      <color theme="0" tint="-4.9989318521683403E-2"/>
      <name val="Calibri"/>
      <family val="2"/>
    </font>
    <font>
      <b/>
      <sz val="10"/>
      <color rgb="FF000000"/>
      <name val="Calibri"/>
      <family val="2"/>
    </font>
    <font>
      <u/>
      <sz val="10"/>
      <color rgb="FF000000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48118533890809E-2"/>
        <bgColor theme="7" tint="0.5999633777886288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theme="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/>
      <right style="thick">
        <color theme="5" tint="-0.499984740745262"/>
      </right>
      <top/>
      <bottom/>
      <diagonal/>
    </border>
    <border>
      <left/>
      <right style="thick">
        <color theme="2" tint="-0.749961851863155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6" fillId="0" borderId="0" applyNumberFormat="0" applyFill="0" applyBorder="0" applyAlignment="0" applyProtection="0"/>
    <xf numFmtId="9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60">
    <xf numFmtId="0" fontId="0" fillId="0" borderId="0" xfId="0"/>
    <xf numFmtId="0" fontId="3" fillId="4" borderId="1" xfId="1" applyFont="1" applyFill="1" applyBorder="1" applyAlignment="1">
      <alignment horizontal="center" vertical="center" wrapText="1"/>
    </xf>
    <xf numFmtId="14" fontId="3" fillId="4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3" borderId="0" xfId="0" applyFill="1" applyAlignment="1">
      <alignment vertical="center"/>
    </xf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0" fillId="13" borderId="0" xfId="0" applyFill="1" applyAlignment="1">
      <alignment vertical="center"/>
    </xf>
    <xf numFmtId="0" fontId="0" fillId="8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9" borderId="0" xfId="0" applyFill="1" applyAlignment="1">
      <alignment vertical="center"/>
    </xf>
    <xf numFmtId="0" fontId="13" fillId="14" borderId="0" xfId="0" applyFont="1" applyFill="1" applyAlignment="1">
      <alignment horizontal="center" vertical="center"/>
    </xf>
    <xf numFmtId="0" fontId="13" fillId="14" borderId="0" xfId="0" applyFont="1" applyFill="1" applyAlignment="1">
      <alignment vertical="center"/>
    </xf>
    <xf numFmtId="0" fontId="0" fillId="16" borderId="0" xfId="0" applyFill="1" applyAlignment="1">
      <alignment vertical="center"/>
    </xf>
    <xf numFmtId="0" fontId="0" fillId="17" borderId="0" xfId="0" applyFill="1" applyAlignment="1">
      <alignment vertical="center"/>
    </xf>
    <xf numFmtId="0" fontId="17" fillId="17" borderId="0" xfId="0" applyFont="1" applyFill="1" applyAlignment="1">
      <alignment vertical="center"/>
    </xf>
    <xf numFmtId="0" fontId="17" fillId="13" borderId="0" xfId="0" applyFont="1" applyFill="1" applyAlignment="1">
      <alignment vertical="center"/>
    </xf>
    <xf numFmtId="0" fontId="17" fillId="12" borderId="0" xfId="0" applyFont="1" applyFill="1" applyAlignment="1">
      <alignment vertical="center"/>
    </xf>
    <xf numFmtId="0" fontId="0" fillId="11" borderId="0" xfId="0" applyFill="1" applyAlignment="1">
      <alignment vertical="center"/>
    </xf>
    <xf numFmtId="0" fontId="17" fillId="11" borderId="0" xfId="0" applyFont="1" applyFill="1" applyAlignment="1">
      <alignment vertical="center"/>
    </xf>
    <xf numFmtId="0" fontId="14" fillId="0" borderId="7" xfId="0" applyFont="1" applyBorder="1" applyAlignment="1">
      <alignment vertical="center"/>
    </xf>
    <xf numFmtId="0" fontId="6" fillId="0" borderId="7" xfId="2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165" fontId="12" fillId="0" borderId="7" xfId="0" applyNumberFormat="1" applyFont="1" applyBorder="1" applyAlignment="1">
      <alignment horizontal="center" vertical="center"/>
    </xf>
    <xf numFmtId="166" fontId="11" fillId="0" borderId="7" xfId="0" applyNumberFormat="1" applyFont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 wrapText="1"/>
    </xf>
    <xf numFmtId="0" fontId="13" fillId="19" borderId="0" xfId="0" applyFont="1" applyFill="1" applyAlignment="1">
      <alignment horizontal="center" vertical="center"/>
    </xf>
    <xf numFmtId="0" fontId="16" fillId="20" borderId="0" xfId="0" applyFont="1" applyFill="1" applyAlignment="1">
      <alignment vertical="center"/>
    </xf>
    <xf numFmtId="0" fontId="19" fillId="15" borderId="0" xfId="0" applyFont="1" applyFill="1" applyAlignment="1">
      <alignment horizontal="center" vertical="center"/>
    </xf>
    <xf numFmtId="0" fontId="19" fillId="15" borderId="0" xfId="0" applyFont="1" applyFill="1" applyAlignment="1">
      <alignment vertical="center"/>
    </xf>
    <xf numFmtId="0" fontId="20" fillId="13" borderId="0" xfId="0" applyFont="1" applyFill="1" applyAlignment="1">
      <alignment vertical="center"/>
    </xf>
    <xf numFmtId="0" fontId="20" fillId="18" borderId="0" xfId="0" applyFont="1" applyFill="1" applyAlignment="1">
      <alignment vertical="center"/>
    </xf>
    <xf numFmtId="0" fontId="21" fillId="21" borderId="0" xfId="0" applyFont="1" applyFill="1" applyAlignment="1">
      <alignment vertical="center"/>
    </xf>
    <xf numFmtId="0" fontId="21" fillId="22" borderId="0" xfId="0" applyFont="1" applyFill="1" applyAlignment="1">
      <alignment vertical="center"/>
    </xf>
    <xf numFmtId="0" fontId="22" fillId="8" borderId="0" xfId="0" applyFont="1" applyFill="1" applyAlignment="1">
      <alignment vertical="center"/>
    </xf>
    <xf numFmtId="0" fontId="8" fillId="7" borderId="0" xfId="0" applyFont="1" applyFill="1" applyAlignment="1">
      <alignment horizontal="center" vertical="center"/>
    </xf>
    <xf numFmtId="0" fontId="8" fillId="7" borderId="0" xfId="0" applyFont="1" applyFill="1" applyAlignment="1">
      <alignment vertical="center"/>
    </xf>
    <xf numFmtId="0" fontId="23" fillId="7" borderId="0" xfId="0" applyFont="1" applyFill="1" applyAlignment="1">
      <alignment horizontal="center" vertical="center"/>
    </xf>
    <xf numFmtId="14" fontId="24" fillId="7" borderId="0" xfId="0" applyNumberFormat="1" applyFont="1" applyFill="1" applyAlignment="1">
      <alignment horizontal="center" vertical="center"/>
    </xf>
    <xf numFmtId="0" fontId="23" fillId="7" borderId="0" xfId="0" applyFont="1" applyFill="1" applyAlignment="1">
      <alignment horizontal="left" vertical="center" indent="2"/>
    </xf>
    <xf numFmtId="0" fontId="25" fillId="10" borderId="0" xfId="0" applyFont="1" applyFill="1" applyAlignment="1">
      <alignment horizontal="center" vertical="center"/>
    </xf>
    <xf numFmtId="0" fontId="13" fillId="15" borderId="0" xfId="1" applyFont="1" applyFill="1" applyAlignment="1">
      <alignment horizontal="center" vertical="center" wrapText="1"/>
    </xf>
    <xf numFmtId="0" fontId="26" fillId="13" borderId="0" xfId="1" applyFont="1" applyFill="1" applyAlignment="1">
      <alignment vertical="center" wrapText="1"/>
    </xf>
    <xf numFmtId="0" fontId="26" fillId="18" borderId="0" xfId="1" applyFont="1" applyFill="1" applyAlignment="1">
      <alignment vertical="center" wrapText="1"/>
    </xf>
    <xf numFmtId="0" fontId="26" fillId="8" borderId="0" xfId="1" applyFont="1" applyFill="1" applyAlignment="1">
      <alignment vertical="center" wrapText="1"/>
    </xf>
    <xf numFmtId="0" fontId="27" fillId="0" borderId="7" xfId="0" applyFont="1" applyBorder="1" applyAlignment="1">
      <alignment horizontal="center" vertical="center" wrapText="1"/>
    </xf>
    <xf numFmtId="14" fontId="15" fillId="3" borderId="11" xfId="0" applyNumberFormat="1" applyFont="1" applyFill="1" applyBorder="1" applyAlignment="1">
      <alignment horizontal="center" vertical="center"/>
    </xf>
    <xf numFmtId="14" fontId="15" fillId="3" borderId="12" xfId="0" applyNumberFormat="1" applyFont="1" applyFill="1" applyBorder="1" applyAlignment="1">
      <alignment horizontal="center" vertical="center"/>
    </xf>
    <xf numFmtId="14" fontId="15" fillId="3" borderId="13" xfId="0" applyNumberFormat="1" applyFont="1" applyFill="1" applyBorder="1" applyAlignment="1">
      <alignment horizontal="center" vertical="center"/>
    </xf>
    <xf numFmtId="165" fontId="11" fillId="0" borderId="0" xfId="3" applyNumberFormat="1" applyFont="1" applyAlignment="1">
      <alignment horizontal="left" vertical="center"/>
    </xf>
    <xf numFmtId="0" fontId="8" fillId="7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0" fillId="23" borderId="0" xfId="0" applyFill="1" applyAlignment="1">
      <alignment vertical="center"/>
    </xf>
    <xf numFmtId="0" fontId="0" fillId="23" borderId="0" xfId="0" applyFill="1" applyAlignment="1">
      <alignment horizontal="center" vertical="center"/>
    </xf>
    <xf numFmtId="2" fontId="0" fillId="6" borderId="0" xfId="0" applyNumberFormat="1" applyFill="1" applyAlignment="1">
      <alignment horizontal="center" vertical="center"/>
    </xf>
    <xf numFmtId="2" fontId="30" fillId="24" borderId="0" xfId="0" applyNumberFormat="1" applyFont="1" applyFill="1" applyAlignment="1">
      <alignment horizontal="center" vertical="center"/>
    </xf>
    <xf numFmtId="0" fontId="0" fillId="18" borderId="0" xfId="0" applyFill="1" applyAlignment="1">
      <alignment vertical="center"/>
    </xf>
    <xf numFmtId="0" fontId="4" fillId="7" borderId="3" xfId="1" applyFont="1" applyFill="1" applyBorder="1" applyAlignment="1">
      <alignment vertical="center"/>
    </xf>
    <xf numFmtId="0" fontId="4" fillId="3" borderId="3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0" fontId="4" fillId="7" borderId="0" xfId="1" applyFont="1" applyFill="1" applyAlignment="1">
      <alignment horizontal="center" vertical="center"/>
    </xf>
    <xf numFmtId="0" fontId="4" fillId="3" borderId="0" xfId="1" applyFont="1" applyFill="1" applyAlignment="1">
      <alignment vertical="center"/>
    </xf>
    <xf numFmtId="0" fontId="4" fillId="3" borderId="0" xfId="1" applyFont="1" applyFill="1" applyAlignment="1">
      <alignment horizontal="center" vertical="center"/>
    </xf>
    <xf numFmtId="0" fontId="6" fillId="0" borderId="0" xfId="2" applyBorder="1" applyAlignment="1">
      <alignment horizontal="left"/>
    </xf>
    <xf numFmtId="0" fontId="31" fillId="0" borderId="0" xfId="2" applyFont="1" applyBorder="1" applyAlignment="1"/>
    <xf numFmtId="0" fontId="0" fillId="10" borderId="0" xfId="0" applyFill="1" applyAlignment="1">
      <alignment vertical="center"/>
    </xf>
    <xf numFmtId="0" fontId="0" fillId="6" borderId="0" xfId="0" applyFill="1" applyAlignment="1">
      <alignment vertical="center"/>
    </xf>
    <xf numFmtId="2" fontId="0" fillId="6" borderId="0" xfId="0" applyNumberFormat="1" applyFill="1" applyAlignment="1">
      <alignment vertical="center"/>
    </xf>
    <xf numFmtId="0" fontId="17" fillId="0" borderId="0" xfId="0" applyFont="1"/>
    <xf numFmtId="0" fontId="33" fillId="0" borderId="0" xfId="0" applyFont="1"/>
    <xf numFmtId="0" fontId="34" fillId="0" borderId="0" xfId="0" applyFont="1" applyAlignment="1">
      <alignment vertical="center"/>
    </xf>
    <xf numFmtId="0" fontId="17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vertical="center"/>
    </xf>
    <xf numFmtId="0" fontId="37" fillId="7" borderId="0" xfId="0" applyFont="1" applyFill="1" applyAlignment="1">
      <alignment horizontal="left" vertical="center" indent="2"/>
    </xf>
    <xf numFmtId="0" fontId="11" fillId="7" borderId="0" xfId="0" applyFont="1" applyFill="1" applyAlignment="1">
      <alignment horizontal="center" vertical="center" wrapText="1"/>
    </xf>
    <xf numFmtId="0" fontId="11" fillId="7" borderId="0" xfId="0" applyFont="1" applyFill="1" applyAlignment="1">
      <alignment horizontal="center" vertical="center"/>
    </xf>
    <xf numFmtId="0" fontId="11" fillId="7" borderId="0" xfId="0" applyFont="1" applyFill="1" applyAlignment="1">
      <alignment vertical="center"/>
    </xf>
    <xf numFmtId="14" fontId="38" fillId="7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14" fontId="39" fillId="3" borderId="12" xfId="0" applyNumberFormat="1" applyFont="1" applyFill="1" applyBorder="1" applyAlignment="1">
      <alignment horizontal="left" vertical="center"/>
    </xf>
    <xf numFmtId="0" fontId="0" fillId="26" borderId="0" xfId="0" applyFill="1" applyAlignment="1">
      <alignment vertical="center"/>
    </xf>
    <xf numFmtId="0" fontId="13" fillId="27" borderId="0" xfId="0" applyFont="1" applyFill="1" applyAlignment="1">
      <alignment horizontal="centerContinuous" vertical="center"/>
    </xf>
    <xf numFmtId="0" fontId="31" fillId="0" borderId="0" xfId="2" applyFont="1" applyBorder="1" applyAlignment="1">
      <alignment horizontal="left" vertical="center"/>
    </xf>
    <xf numFmtId="0" fontId="6" fillId="0" borderId="0" xfId="2" applyBorder="1" applyAlignment="1">
      <alignment horizontal="left" vertical="center"/>
    </xf>
    <xf numFmtId="0" fontId="5" fillId="0" borderId="0" xfId="0" applyFont="1" applyAlignment="1">
      <alignment vertical="center"/>
    </xf>
    <xf numFmtId="0" fontId="17" fillId="29" borderId="20" xfId="0" applyFont="1" applyFill="1" applyBorder="1" applyAlignment="1">
      <alignment vertical="center"/>
    </xf>
    <xf numFmtId="0" fontId="36" fillId="29" borderId="20" xfId="0" applyFont="1" applyFill="1" applyBorder="1" applyAlignment="1">
      <alignment vertical="center"/>
    </xf>
    <xf numFmtId="0" fontId="35" fillId="0" borderId="0" xfId="0" applyFont="1" applyAlignment="1">
      <alignment vertical="center"/>
    </xf>
    <xf numFmtId="14" fontId="40" fillId="3" borderId="12" xfId="0" applyNumberFormat="1" applyFont="1" applyFill="1" applyBorder="1" applyAlignment="1">
      <alignment horizontal="center" vertical="center"/>
    </xf>
    <xf numFmtId="14" fontId="40" fillId="3" borderId="11" xfId="0" applyNumberFormat="1" applyFont="1" applyFill="1" applyBorder="1" applyAlignment="1">
      <alignment horizontal="left" vertical="center"/>
    </xf>
    <xf numFmtId="0" fontId="42" fillId="25" borderId="20" xfId="0" applyFont="1" applyFill="1" applyBorder="1" applyAlignment="1">
      <alignment vertical="center" wrapText="1"/>
    </xf>
    <xf numFmtId="0" fontId="42" fillId="0" borderId="0" xfId="0" applyFont="1" applyAlignment="1">
      <alignment vertical="top"/>
    </xf>
    <xf numFmtId="0" fontId="42" fillId="0" borderId="0" xfId="0" applyFont="1" applyAlignment="1">
      <alignment vertical="top" wrapText="1"/>
    </xf>
    <xf numFmtId="0" fontId="44" fillId="0" borderId="0" xfId="2" applyFont="1" applyAlignment="1" applyProtection="1">
      <alignment vertical="top" wrapText="1"/>
      <protection locked="0"/>
    </xf>
    <xf numFmtId="0" fontId="30" fillId="24" borderId="0" xfId="0" applyFont="1" applyFill="1" applyAlignment="1">
      <alignment horizontal="center" vertical="center"/>
    </xf>
    <xf numFmtId="0" fontId="0" fillId="9" borderId="23" xfId="0" applyFill="1" applyBorder="1" applyAlignment="1">
      <alignment vertical="center"/>
    </xf>
    <xf numFmtId="0" fontId="0" fillId="6" borderId="23" xfId="0" applyFill="1" applyBorder="1" applyAlignment="1">
      <alignment horizontal="center" vertical="center"/>
    </xf>
    <xf numFmtId="0" fontId="0" fillId="9" borderId="23" xfId="0" applyFill="1" applyBorder="1" applyAlignment="1">
      <alignment vertical="center" wrapText="1"/>
    </xf>
    <xf numFmtId="0" fontId="4" fillId="3" borderId="0" xfId="1" applyFont="1" applyFill="1" applyAlignment="1">
      <alignment horizontal="right" vertical="center"/>
    </xf>
    <xf numFmtId="0" fontId="0" fillId="13" borderId="24" xfId="0" applyFill="1" applyBorder="1" applyAlignment="1">
      <alignment vertical="center"/>
    </xf>
    <xf numFmtId="0" fontId="0" fillId="13" borderId="24" xfId="0" applyFill="1" applyBorder="1" applyAlignment="1">
      <alignment horizontal="right" vertical="center"/>
    </xf>
    <xf numFmtId="0" fontId="0" fillId="18" borderId="24" xfId="0" applyFill="1" applyBorder="1" applyAlignment="1">
      <alignment vertical="center"/>
    </xf>
    <xf numFmtId="0" fontId="0" fillId="18" borderId="24" xfId="0" applyFill="1" applyBorder="1" applyAlignment="1">
      <alignment horizontal="right" vertical="center"/>
    </xf>
    <xf numFmtId="0" fontId="29" fillId="15" borderId="0" xfId="0" applyFont="1" applyFill="1" applyAlignment="1">
      <alignment vertical="center"/>
    </xf>
    <xf numFmtId="0" fontId="13" fillId="33" borderId="0" xfId="0" applyFont="1" applyFill="1" applyAlignment="1">
      <alignment horizontal="center" vertical="center"/>
    </xf>
    <xf numFmtId="0" fontId="18" fillId="33" borderId="0" xfId="0" applyFont="1" applyFill="1" applyAlignment="1">
      <alignment vertical="center"/>
    </xf>
    <xf numFmtId="0" fontId="18" fillId="33" borderId="0" xfId="0" applyFont="1" applyFill="1" applyAlignment="1">
      <alignment horizontal="center" vertical="center"/>
    </xf>
    <xf numFmtId="2" fontId="18" fillId="33" borderId="0" xfId="0" applyNumberFormat="1" applyFont="1" applyFill="1" applyAlignment="1">
      <alignment horizontal="center" vertical="center"/>
    </xf>
    <xf numFmtId="0" fontId="17" fillId="10" borderId="0" xfId="0" applyFont="1" applyFill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4" fillId="0" borderId="3" xfId="1" applyFont="1" applyBorder="1" applyAlignment="1">
      <alignment vertical="center" wrapTex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right" vertical="center" wrapText="1"/>
    </xf>
    <xf numFmtId="0" fontId="4" fillId="0" borderId="3" xfId="1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0" fillId="0" borderId="0" xfId="4" applyNumberFormat="1" applyFont="1" applyAlignment="1">
      <alignment horizontal="center" vertical="center"/>
    </xf>
    <xf numFmtId="0" fontId="0" fillId="0" borderId="0" xfId="4" applyNumberFormat="1" applyFont="1" applyAlignment="1">
      <alignment horizontal="center" vertical="center" wrapText="1"/>
    </xf>
    <xf numFmtId="0" fontId="29" fillId="15" borderId="0" xfId="0" applyFont="1" applyFill="1" applyAlignment="1">
      <alignment horizontal="left" vertical="center"/>
    </xf>
    <xf numFmtId="0" fontId="47" fillId="19" borderId="0" xfId="0" applyFont="1" applyFill="1" applyAlignment="1">
      <alignment horizontal="center" vertical="center"/>
    </xf>
    <xf numFmtId="0" fontId="17" fillId="13" borderId="25" xfId="0" applyFont="1" applyFill="1" applyBorder="1" applyAlignment="1">
      <alignment horizontal="left" vertical="center" indent="1"/>
    </xf>
    <xf numFmtId="0" fontId="17" fillId="18" borderId="25" xfId="0" applyFont="1" applyFill="1" applyBorder="1" applyAlignment="1">
      <alignment horizontal="left" vertical="center" indent="1"/>
    </xf>
    <xf numFmtId="0" fontId="17" fillId="8" borderId="25" xfId="0" applyFont="1" applyFill="1" applyBorder="1" applyAlignment="1">
      <alignment horizontal="left" vertical="center" indent="1"/>
    </xf>
    <xf numFmtId="0" fontId="19" fillId="15" borderId="25" xfId="0" applyFont="1" applyFill="1" applyBorder="1" applyAlignment="1">
      <alignment horizontal="left" vertical="center" indent="1"/>
    </xf>
    <xf numFmtId="0" fontId="17" fillId="19" borderId="26" xfId="0" applyFont="1" applyFill="1" applyBorder="1" applyAlignment="1">
      <alignment horizontal="left" vertical="center" indent="1"/>
    </xf>
    <xf numFmtId="0" fontId="17" fillId="21" borderId="26" xfId="0" applyFont="1" applyFill="1" applyBorder="1" applyAlignment="1">
      <alignment horizontal="left" vertical="center" indent="1"/>
    </xf>
    <xf numFmtId="0" fontId="17" fillId="22" borderId="26" xfId="0" applyFont="1" applyFill="1" applyBorder="1" applyAlignment="1">
      <alignment horizontal="left" vertical="center" wrapText="1" indent="1"/>
    </xf>
    <xf numFmtId="0" fontId="13" fillId="34" borderId="25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14" fontId="7" fillId="0" borderId="21" xfId="1" applyNumberFormat="1" applyFont="1" applyBorder="1" applyAlignment="1">
      <alignment horizontal="center" vertical="center" wrapText="1"/>
    </xf>
    <xf numFmtId="0" fontId="45" fillId="31" borderId="6" xfId="1" applyFont="1" applyFill="1" applyBorder="1" applyAlignment="1">
      <alignment horizontal="center" vertical="center" wrapText="1"/>
    </xf>
    <xf numFmtId="0" fontId="4" fillId="7" borderId="28" xfId="1" applyFont="1" applyFill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6" fillId="32" borderId="6" xfId="1" applyFont="1" applyFill="1" applyBorder="1" applyAlignment="1">
      <alignment horizontal="center" vertical="center" wrapText="1"/>
    </xf>
    <xf numFmtId="0" fontId="4" fillId="3" borderId="28" xfId="1" applyFont="1" applyFill="1" applyBorder="1" applyAlignment="1">
      <alignment horizontal="center" vertical="center"/>
    </xf>
    <xf numFmtId="0" fontId="45" fillId="31" borderId="19" xfId="1" applyFont="1" applyFill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left" vertical="top" wrapText="1"/>
    </xf>
    <xf numFmtId="0" fontId="7" fillId="0" borderId="29" xfId="1" applyFont="1" applyBorder="1" applyAlignment="1">
      <alignment horizontal="left" vertical="top" wrapText="1"/>
    </xf>
    <xf numFmtId="0" fontId="4" fillId="0" borderId="29" xfId="1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4" fillId="0" borderId="29" xfId="1" applyFont="1" applyBorder="1" applyAlignment="1">
      <alignment vertical="center"/>
    </xf>
    <xf numFmtId="0" fontId="4" fillId="0" borderId="29" xfId="1" applyFont="1" applyBorder="1" applyAlignment="1">
      <alignment vertical="center" wrapText="1"/>
    </xf>
    <xf numFmtId="0" fontId="4" fillId="0" borderId="30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 wrapText="1"/>
    </xf>
    <xf numFmtId="0" fontId="7" fillId="21" borderId="2" xfId="1" applyFont="1" applyFill="1" applyBorder="1" applyAlignment="1">
      <alignment horizontal="center" vertical="center" wrapText="1"/>
    </xf>
    <xf numFmtId="14" fontId="7" fillId="21" borderId="1" xfId="1" applyNumberFormat="1" applyFont="1" applyFill="1" applyBorder="1" applyAlignment="1">
      <alignment horizontal="center" vertical="center" wrapText="1"/>
    </xf>
    <xf numFmtId="0" fontId="7" fillId="21" borderId="1" xfId="1" applyFont="1" applyFill="1" applyBorder="1" applyAlignment="1">
      <alignment horizontal="center" vertical="center" wrapText="1"/>
    </xf>
    <xf numFmtId="0" fontId="17" fillId="22" borderId="0" xfId="0" applyFont="1" applyFill="1" applyAlignment="1">
      <alignment vertical="center"/>
    </xf>
    <xf numFmtId="165" fontId="11" fillId="3" borderId="0" xfId="3" applyNumberFormat="1" applyFont="1" applyFill="1" applyAlignment="1">
      <alignment horizontal="left" vertical="center"/>
    </xf>
    <xf numFmtId="165" fontId="12" fillId="3" borderId="7" xfId="0" applyNumberFormat="1" applyFont="1" applyFill="1" applyBorder="1" applyAlignment="1">
      <alignment horizontal="center" vertical="center"/>
    </xf>
    <xf numFmtId="166" fontId="11" fillId="3" borderId="7" xfId="0" applyNumberFormat="1" applyFont="1" applyFill="1" applyBorder="1" applyAlignment="1">
      <alignment horizontal="center" vertical="center"/>
    </xf>
    <xf numFmtId="0" fontId="1" fillId="8" borderId="0" xfId="0" applyFont="1" applyFill="1" applyAlignment="1">
      <alignment vertical="center"/>
    </xf>
    <xf numFmtId="0" fontId="6" fillId="0" borderId="0" xfId="5" applyAlignment="1" applyProtection="1">
      <alignment vertical="top" wrapText="1"/>
      <protection locked="0"/>
    </xf>
    <xf numFmtId="14" fontId="23" fillId="7" borderId="0" xfId="0" applyNumberFormat="1" applyFont="1" applyFill="1" applyAlignment="1">
      <alignment horizontal="center" vertical="center"/>
    </xf>
    <xf numFmtId="0" fontId="6" fillId="7" borderId="0" xfId="2" applyFill="1" applyAlignment="1">
      <alignment horizontal="center" vertical="center" wrapText="1"/>
    </xf>
    <xf numFmtId="0" fontId="6" fillId="0" borderId="0" xfId="5" applyAlignment="1" applyProtection="1">
      <alignment vertical="top"/>
      <protection locked="0"/>
    </xf>
    <xf numFmtId="0" fontId="42" fillId="0" borderId="0" xfId="0" applyFont="1" applyAlignment="1">
      <alignment vertical="center"/>
    </xf>
    <xf numFmtId="49" fontId="42" fillId="0" borderId="0" xfId="0" applyNumberFormat="1" applyFont="1" applyAlignment="1">
      <alignment horizontal="left" vertical="center" wrapText="1"/>
    </xf>
    <xf numFmtId="0" fontId="42" fillId="0" borderId="0" xfId="0" applyFont="1" applyAlignment="1">
      <alignment horizontal="left" vertical="center" wrapText="1"/>
    </xf>
    <xf numFmtId="0" fontId="42" fillId="0" borderId="0" xfId="0" applyFont="1" applyAlignment="1">
      <alignment horizontal="center" vertical="center" wrapText="1"/>
    </xf>
    <xf numFmtId="0" fontId="42" fillId="0" borderId="31" xfId="0" applyFont="1" applyBorder="1" applyAlignment="1">
      <alignment vertical="center"/>
    </xf>
    <xf numFmtId="49" fontId="42" fillId="0" borderId="31" xfId="0" applyNumberFormat="1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center" vertical="center" wrapText="1"/>
    </xf>
    <xf numFmtId="0" fontId="60" fillId="3" borderId="31" xfId="1" applyFont="1" applyFill="1" applyBorder="1" applyAlignment="1">
      <alignment vertical="center" wrapText="1"/>
    </xf>
    <xf numFmtId="0" fontId="43" fillId="3" borderId="31" xfId="1" applyFont="1" applyFill="1" applyBorder="1" applyAlignment="1">
      <alignment vertical="center" wrapText="1"/>
    </xf>
    <xf numFmtId="0" fontId="60" fillId="7" borderId="31" xfId="1" applyFont="1" applyFill="1" applyBorder="1" applyAlignment="1">
      <alignment vertical="center" wrapText="1"/>
    </xf>
    <xf numFmtId="0" fontId="43" fillId="7" borderId="31" xfId="1" applyFont="1" applyFill="1" applyBorder="1" applyAlignment="1">
      <alignment vertical="center" wrapText="1"/>
    </xf>
    <xf numFmtId="0" fontId="60" fillId="35" borderId="31" xfId="1" applyFont="1" applyFill="1" applyBorder="1" applyAlignment="1">
      <alignment vertical="center" wrapText="1"/>
    </xf>
    <xf numFmtId="0" fontId="43" fillId="35" borderId="31" xfId="1" applyFont="1" applyFill="1" applyBorder="1" applyAlignment="1">
      <alignment vertical="center" wrapText="1"/>
    </xf>
    <xf numFmtId="0" fontId="62" fillId="23" borderId="31" xfId="1" applyFont="1" applyFill="1" applyBorder="1" applyAlignment="1">
      <alignment vertical="center" wrapText="1"/>
    </xf>
    <xf numFmtId="0" fontId="60" fillId="0" borderId="31" xfId="1" applyFont="1" applyBorder="1" applyAlignment="1">
      <alignment vertical="center" wrapText="1"/>
    </xf>
    <xf numFmtId="0" fontId="43" fillId="0" borderId="31" xfId="1" applyFont="1" applyBorder="1" applyAlignment="1">
      <alignment vertical="center" wrapText="1"/>
    </xf>
    <xf numFmtId="0" fontId="4" fillId="7" borderId="31" xfId="1" applyFont="1" applyFill="1" applyBorder="1" applyAlignment="1">
      <alignment horizontal="center" vertical="center" wrapText="1"/>
    </xf>
    <xf numFmtId="0" fontId="4" fillId="7" borderId="31" xfId="1" applyFont="1" applyFill="1" applyBorder="1" applyAlignment="1">
      <alignment vertical="top" wrapText="1"/>
    </xf>
    <xf numFmtId="0" fontId="4" fillId="7" borderId="31" xfId="1" applyFont="1" applyFill="1" applyBorder="1" applyAlignment="1">
      <alignment horizontal="center" vertical="center"/>
    </xf>
    <xf numFmtId="0" fontId="7" fillId="7" borderId="31" xfId="1" applyFont="1" applyFill="1" applyBorder="1" applyAlignment="1">
      <alignment horizontal="left" vertical="top" wrapText="1"/>
    </xf>
    <xf numFmtId="0" fontId="11" fillId="7" borderId="31" xfId="0" applyFont="1" applyFill="1" applyBorder="1" applyAlignment="1">
      <alignment horizontal="center" vertical="center"/>
    </xf>
    <xf numFmtId="0" fontId="4" fillId="7" borderId="31" xfId="1" applyFont="1" applyFill="1" applyBorder="1" applyAlignment="1">
      <alignment horizontal="left" vertical="center"/>
    </xf>
    <xf numFmtId="0" fontId="4" fillId="7" borderId="31" xfId="1" applyFont="1" applyFill="1" applyBorder="1" applyAlignment="1">
      <alignment vertical="center" wrapText="1"/>
    </xf>
    <xf numFmtId="0" fontId="4" fillId="0" borderId="31" xfId="1" applyFont="1" applyBorder="1" applyAlignment="1">
      <alignment horizontal="center" vertical="center" wrapText="1"/>
    </xf>
    <xf numFmtId="0" fontId="4" fillId="0" borderId="31" xfId="1" applyFont="1" applyBorder="1" applyAlignment="1">
      <alignment vertical="top" wrapText="1"/>
    </xf>
    <xf numFmtId="0" fontId="4" fillId="0" borderId="31" xfId="1" applyFont="1" applyBorder="1" applyAlignment="1">
      <alignment horizontal="center" vertical="center"/>
    </xf>
    <xf numFmtId="0" fontId="7" fillId="0" borderId="31" xfId="1" applyFont="1" applyBorder="1" applyAlignment="1">
      <alignment horizontal="left" vertical="top" wrapText="1"/>
    </xf>
    <xf numFmtId="0" fontId="4" fillId="0" borderId="31" xfId="1" applyFont="1" applyBorder="1" applyAlignment="1">
      <alignment vertical="center"/>
    </xf>
    <xf numFmtId="0" fontId="4" fillId="0" borderId="31" xfId="1" applyFont="1" applyBorder="1" applyAlignment="1">
      <alignment vertical="center" wrapText="1"/>
    </xf>
    <xf numFmtId="0" fontId="4" fillId="7" borderId="31" xfId="1" applyFont="1" applyFill="1" applyBorder="1" applyAlignment="1">
      <alignment horizontal="left" vertical="top" wrapText="1"/>
    </xf>
    <xf numFmtId="0" fontId="4" fillId="7" borderId="31" xfId="1" applyFont="1" applyFill="1" applyBorder="1" applyAlignment="1">
      <alignment vertical="center"/>
    </xf>
    <xf numFmtId="0" fontId="4" fillId="0" borderId="31" xfId="1" applyFont="1" applyBorder="1" applyAlignment="1">
      <alignment horizontal="left" vertical="top" wrapText="1"/>
    </xf>
    <xf numFmtId="0" fontId="4" fillId="3" borderId="31" xfId="1" applyFont="1" applyFill="1" applyBorder="1" applyAlignment="1">
      <alignment horizontal="center" vertical="center" wrapText="1"/>
    </xf>
    <xf numFmtId="0" fontId="4" fillId="3" borderId="31" xfId="1" applyFont="1" applyFill="1" applyBorder="1" applyAlignment="1">
      <alignment vertical="top" wrapText="1"/>
    </xf>
    <xf numFmtId="0" fontId="4" fillId="3" borderId="31" xfId="1" applyFont="1" applyFill="1" applyBorder="1" applyAlignment="1">
      <alignment horizontal="center" vertical="center"/>
    </xf>
    <xf numFmtId="0" fontId="7" fillId="3" borderId="31" xfId="1" applyFont="1" applyFill="1" applyBorder="1" applyAlignment="1">
      <alignment horizontal="left" vertical="top" wrapText="1"/>
    </xf>
    <xf numFmtId="0" fontId="11" fillId="3" borderId="31" xfId="0" applyFont="1" applyFill="1" applyBorder="1" applyAlignment="1">
      <alignment horizontal="center" vertical="center"/>
    </xf>
    <xf numFmtId="0" fontId="4" fillId="3" borderId="31" xfId="1" applyFont="1" applyFill="1" applyBorder="1" applyAlignment="1">
      <alignment vertical="center"/>
    </xf>
    <xf numFmtId="0" fontId="4" fillId="3" borderId="31" xfId="1" applyFont="1" applyFill="1" applyBorder="1" applyAlignment="1">
      <alignment vertical="center" wrapText="1"/>
    </xf>
    <xf numFmtId="0" fontId="4" fillId="3" borderId="31" xfId="1" applyFont="1" applyFill="1" applyBorder="1" applyAlignment="1">
      <alignment horizontal="left" vertical="top" wrapText="1"/>
    </xf>
    <xf numFmtId="0" fontId="52" fillId="3" borderId="31" xfId="1" applyFont="1" applyFill="1" applyBorder="1" applyAlignment="1">
      <alignment vertical="top" wrapText="1"/>
    </xf>
    <xf numFmtId="0" fontId="55" fillId="3" borderId="31" xfId="1" applyFont="1" applyFill="1" applyBorder="1" applyAlignment="1">
      <alignment vertical="center" wrapText="1"/>
    </xf>
    <xf numFmtId="0" fontId="52" fillId="7" borderId="31" xfId="1" applyFont="1" applyFill="1" applyBorder="1" applyAlignment="1">
      <alignment vertical="top" wrapText="1"/>
    </xf>
    <xf numFmtId="0" fontId="4" fillId="3" borderId="31" xfId="1" applyFont="1" applyFill="1" applyBorder="1" applyAlignment="1" applyProtection="1">
      <alignment vertical="center"/>
      <protection locked="0"/>
    </xf>
    <xf numFmtId="0" fontId="11" fillId="0" borderId="31" xfId="0" applyFont="1" applyBorder="1" applyAlignment="1">
      <alignment horizontal="center" vertical="center"/>
    </xf>
    <xf numFmtId="0" fontId="55" fillId="7" borderId="31" xfId="1" applyFont="1" applyFill="1" applyBorder="1" applyAlignment="1">
      <alignment vertical="center" wrapText="1"/>
    </xf>
    <xf numFmtId="0" fontId="55" fillId="0" borderId="31" xfId="1" applyFont="1" applyBorder="1" applyAlignment="1">
      <alignment vertical="center" wrapText="1"/>
    </xf>
    <xf numFmtId="0" fontId="52" fillId="0" borderId="31" xfId="1" applyFont="1" applyBorder="1" applyAlignment="1">
      <alignment horizontal="left" vertical="top" wrapText="1"/>
    </xf>
    <xf numFmtId="0" fontId="52" fillId="7" borderId="31" xfId="1" applyFont="1" applyFill="1" applyBorder="1" applyAlignment="1">
      <alignment horizontal="left" vertical="top" wrapText="1"/>
    </xf>
    <xf numFmtId="0" fontId="58" fillId="23" borderId="31" xfId="1" applyFont="1" applyFill="1" applyBorder="1" applyAlignment="1">
      <alignment vertical="center" wrapText="1"/>
    </xf>
    <xf numFmtId="0" fontId="53" fillId="3" borderId="31" xfId="1" applyFont="1" applyFill="1" applyBorder="1" applyAlignment="1">
      <alignment vertical="center" wrapText="1"/>
    </xf>
    <xf numFmtId="0" fontId="53" fillId="7" borderId="31" xfId="1" applyFont="1" applyFill="1" applyBorder="1" applyAlignment="1">
      <alignment vertical="center" wrapText="1"/>
    </xf>
    <xf numFmtId="0" fontId="4" fillId="3" borderId="31" xfId="1" applyFont="1" applyFill="1" applyBorder="1" applyAlignment="1">
      <alignment horizontal="left" vertical="center" wrapText="1"/>
    </xf>
    <xf numFmtId="0" fontId="45" fillId="31" borderId="31" xfId="1" applyFont="1" applyFill="1" applyBorder="1" applyAlignment="1">
      <alignment horizontal="center" vertical="center" wrapText="1"/>
    </xf>
    <xf numFmtId="0" fontId="46" fillId="32" borderId="31" xfId="1" applyFont="1" applyFill="1" applyBorder="1" applyAlignment="1">
      <alignment horizontal="center" vertical="center" wrapText="1"/>
    </xf>
    <xf numFmtId="0" fontId="41" fillId="30" borderId="31" xfId="1" applyFont="1" applyFill="1" applyBorder="1" applyAlignment="1">
      <alignment horizontal="center" vertical="center" wrapText="1"/>
    </xf>
    <xf numFmtId="49" fontId="41" fillId="30" borderId="31" xfId="1" applyNumberFormat="1" applyFont="1" applyFill="1" applyBorder="1" applyAlignment="1">
      <alignment horizontal="center" vertical="center" wrapText="1"/>
    </xf>
    <xf numFmtId="0" fontId="48" fillId="27" borderId="0" xfId="0" applyFont="1" applyFill="1" applyAlignment="1">
      <alignment horizontal="center" vertical="center" wrapText="1"/>
    </xf>
    <xf numFmtId="0" fontId="33" fillId="0" borderId="22" xfId="0" applyFont="1" applyBorder="1" applyAlignment="1">
      <alignment horizontal="center"/>
    </xf>
    <xf numFmtId="0" fontId="0" fillId="27" borderId="0" xfId="0" applyFill="1" applyAlignment="1">
      <alignment horizontal="center"/>
    </xf>
    <xf numFmtId="0" fontId="13" fillId="28" borderId="4" xfId="0" applyFont="1" applyFill="1" applyBorder="1" applyAlignment="1">
      <alignment horizontal="center" vertical="center"/>
    </xf>
    <xf numFmtId="0" fontId="13" fillId="28" borderId="0" xfId="0" applyFont="1" applyFill="1" applyAlignment="1">
      <alignment horizontal="center" vertical="center"/>
    </xf>
    <xf numFmtId="0" fontId="32" fillId="3" borderId="0" xfId="2" applyFont="1" applyFill="1" applyBorder="1" applyAlignment="1">
      <alignment horizontal="center" vertical="center"/>
    </xf>
    <xf numFmtId="0" fontId="49" fillId="8" borderId="0" xfId="0" applyFont="1" applyFill="1" applyAlignment="1">
      <alignment horizontal="center" vertical="center" wrapText="1"/>
    </xf>
    <xf numFmtId="14" fontId="15" fillId="3" borderId="8" xfId="0" applyNumberFormat="1" applyFont="1" applyFill="1" applyBorder="1" applyAlignment="1">
      <alignment horizontal="center" vertical="top"/>
    </xf>
    <xf numFmtId="14" fontId="15" fillId="3" borderId="9" xfId="0" applyNumberFormat="1" applyFont="1" applyFill="1" applyBorder="1" applyAlignment="1">
      <alignment horizontal="center" vertical="top"/>
    </xf>
    <xf numFmtId="14" fontId="15" fillId="3" borderId="10" xfId="0" applyNumberFormat="1" applyFont="1" applyFill="1" applyBorder="1" applyAlignment="1">
      <alignment horizontal="center" vertical="top"/>
    </xf>
    <xf numFmtId="165" fontId="10" fillId="3" borderId="11" xfId="0" applyNumberFormat="1" applyFont="1" applyFill="1" applyBorder="1" applyAlignment="1">
      <alignment horizontal="center" vertical="top"/>
    </xf>
    <xf numFmtId="165" fontId="10" fillId="3" borderId="12" xfId="0" applyNumberFormat="1" applyFont="1" applyFill="1" applyBorder="1" applyAlignment="1">
      <alignment horizontal="center" vertical="top"/>
    </xf>
    <xf numFmtId="165" fontId="10" fillId="3" borderId="13" xfId="0" applyNumberFormat="1" applyFont="1" applyFill="1" applyBorder="1" applyAlignment="1">
      <alignment horizontal="center" vertical="top"/>
    </xf>
    <xf numFmtId="165" fontId="10" fillId="3" borderId="14" xfId="0" applyNumberFormat="1" applyFont="1" applyFill="1" applyBorder="1" applyAlignment="1">
      <alignment horizontal="center" vertical="top"/>
    </xf>
    <xf numFmtId="165" fontId="10" fillId="3" borderId="0" xfId="0" applyNumberFormat="1" applyFont="1" applyFill="1" applyAlignment="1">
      <alignment horizontal="center" vertical="top"/>
    </xf>
    <xf numFmtId="165" fontId="10" fillId="3" borderId="15" xfId="0" applyNumberFormat="1" applyFont="1" applyFill="1" applyBorder="1" applyAlignment="1">
      <alignment horizontal="center" vertical="top"/>
    </xf>
    <xf numFmtId="165" fontId="10" fillId="3" borderId="16" xfId="0" applyNumberFormat="1" applyFont="1" applyFill="1" applyBorder="1" applyAlignment="1">
      <alignment horizontal="center" vertical="top"/>
    </xf>
    <xf numFmtId="165" fontId="10" fillId="3" borderId="17" xfId="0" applyNumberFormat="1" applyFont="1" applyFill="1" applyBorder="1" applyAlignment="1">
      <alignment horizontal="center" vertical="top"/>
    </xf>
    <xf numFmtId="165" fontId="10" fillId="3" borderId="18" xfId="0" applyNumberFormat="1" applyFont="1" applyFill="1" applyBorder="1" applyAlignment="1">
      <alignment horizontal="center" vertical="top"/>
    </xf>
    <xf numFmtId="0" fontId="6" fillId="0" borderId="0" xfId="2" applyAlignment="1">
      <alignment horizontal="left" vertical="center"/>
    </xf>
    <xf numFmtId="0" fontId="0" fillId="0" borderId="0" xfId="0" applyAlignment="1">
      <alignment horizontal="left" wrapText="1"/>
    </xf>
    <xf numFmtId="0" fontId="13" fillId="33" borderId="0" xfId="0" applyFont="1" applyFill="1" applyAlignment="1">
      <alignment horizontal="center" vertical="center"/>
    </xf>
    <xf numFmtId="0" fontId="13" fillId="34" borderId="0" xfId="0" applyFont="1" applyFill="1" applyAlignment="1">
      <alignment horizontal="center" vertical="center"/>
    </xf>
    <xf numFmtId="0" fontId="29" fillId="15" borderId="0" xfId="0" applyFont="1" applyFill="1" applyAlignment="1">
      <alignment horizontal="center" vertical="center" wrapText="1"/>
    </xf>
  </cellXfs>
  <cellStyles count="6">
    <cellStyle name="Hyperlink" xfId="5" xr:uid="{00000000-000B-0000-0000-000008000000}"/>
    <cellStyle name="Lien hypertexte" xfId="2" builtinId="8"/>
    <cellStyle name="Milliers" xfId="4" builtinId="3"/>
    <cellStyle name="Normal" xfId="0" builtinId="0"/>
    <cellStyle name="Normal 2" xfId="1" xr:uid="{00000000-0005-0000-0000-000003000000}"/>
    <cellStyle name="Pourcentage" xfId="3" builtinId="5"/>
  </cellStyles>
  <dxfs count="542"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fgColor theme="6"/>
          <bgColor theme="6"/>
        </patternFill>
      </fill>
    </dxf>
    <dxf>
      <fill>
        <patternFill>
          <bgColor theme="5"/>
        </patternFill>
      </fill>
    </dxf>
    <dxf>
      <fill>
        <patternFill>
          <bgColor theme="0" tint="-4.9989318521683403E-2"/>
        </patternFill>
      </fill>
    </dxf>
    <dxf>
      <fill>
        <patternFill>
          <bgColor theme="9"/>
        </patternFill>
      </fill>
    </dxf>
    <dxf>
      <fill>
        <patternFill>
          <fgColor theme="6"/>
          <bgColor theme="6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0" tint="-0.14996795556505021"/>
        </patternFill>
      </fill>
    </dxf>
    <dxf>
      <fill>
        <patternFill>
          <bgColor theme="9"/>
        </patternFill>
      </fill>
    </dxf>
    <dxf>
      <font>
        <b val="0"/>
        <i val="0"/>
        <color theme="0"/>
      </font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fgColor theme="6"/>
          <bgColor theme="6"/>
        </patternFill>
      </fill>
    </dxf>
    <dxf>
      <fill>
        <patternFill>
          <bgColor theme="2" tint="-9.9948118533890809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6"/>
        </patternFill>
      </fill>
    </dxf>
    <dxf>
      <fill>
        <patternFill>
          <fgColor theme="6"/>
          <bgColor theme="6"/>
        </patternFill>
      </fill>
    </dxf>
    <dxf>
      <fill>
        <patternFill>
          <bgColor theme="5"/>
        </patternFill>
      </fill>
    </dxf>
    <dxf>
      <fill>
        <patternFill>
          <bgColor theme="0" tint="-4.9989318521683403E-2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 tint="-4.9989318521683403E-2"/>
        </patternFill>
      </fill>
    </dxf>
    <dxf>
      <fill>
        <patternFill>
          <bgColor theme="5"/>
        </patternFill>
      </fill>
    </dxf>
    <dxf>
      <fill>
        <patternFill>
          <fgColor theme="6"/>
          <bgColor theme="6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fgColor theme="6"/>
          <bgColor theme="6"/>
        </patternFill>
      </fill>
    </dxf>
    <dxf>
      <fill>
        <patternFill>
          <bgColor theme="5"/>
        </patternFill>
      </fill>
    </dxf>
    <dxf>
      <fill>
        <patternFill>
          <bgColor theme="0" tint="-4.9989318521683403E-2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fgColor theme="6"/>
          <bgColor theme="6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2" tint="-9.9948118533890809E-2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0" tint="-4.9989318521683403E-2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fgColor theme="6"/>
          <bgColor theme="6"/>
        </patternFill>
      </fill>
    </dxf>
    <dxf>
      <fill>
        <patternFill>
          <bgColor theme="2" tint="-9.9948118533890809E-2"/>
        </patternFill>
      </fill>
    </dxf>
    <dxf>
      <fill>
        <patternFill>
          <fgColor theme="6"/>
          <bgColor theme="6"/>
        </patternFill>
      </fill>
    </dxf>
    <dxf>
      <fill>
        <patternFill>
          <bgColor theme="5"/>
        </patternFill>
      </fill>
    </dxf>
    <dxf>
      <fill>
        <patternFill>
          <bgColor theme="0" tint="-4.9989318521683403E-2"/>
        </patternFill>
      </fill>
    </dxf>
    <dxf>
      <fill>
        <patternFill>
          <bgColor theme="9"/>
        </patternFill>
      </fill>
    </dxf>
    <dxf>
      <fill>
        <patternFill>
          <fgColor theme="6"/>
          <bgColor theme="6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0" tint="-0.14996795556505021"/>
        </patternFill>
      </fill>
    </dxf>
    <dxf>
      <fill>
        <patternFill>
          <bgColor theme="9"/>
        </patternFill>
      </fill>
    </dxf>
    <dxf>
      <fill>
        <patternFill>
          <fgColor theme="6"/>
          <bgColor theme="6"/>
        </patternFill>
      </fill>
    </dxf>
    <dxf>
      <fill>
        <patternFill>
          <bgColor theme="5"/>
        </patternFill>
      </fill>
    </dxf>
    <dxf>
      <fill>
        <patternFill>
          <bgColor theme="0" tint="-4.9989318521683403E-2"/>
        </patternFill>
      </fill>
    </dxf>
    <dxf>
      <fill>
        <patternFill>
          <bgColor theme="9"/>
        </patternFill>
      </fill>
    </dxf>
    <dxf>
      <fill>
        <patternFill>
          <fgColor theme="6"/>
          <bgColor theme="6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0" tint="-0.14996795556505021"/>
        </patternFill>
      </fill>
    </dxf>
    <dxf>
      <fill>
        <patternFill>
          <bgColor theme="9"/>
        </patternFill>
      </fill>
    </dxf>
    <dxf>
      <fill>
        <patternFill>
          <fgColor theme="6"/>
          <bgColor theme="6"/>
        </patternFill>
      </fill>
    </dxf>
    <dxf>
      <fill>
        <patternFill>
          <bgColor theme="5"/>
        </patternFill>
      </fill>
    </dxf>
    <dxf>
      <fill>
        <patternFill>
          <bgColor theme="0" tint="-4.9989318521683403E-2"/>
        </patternFill>
      </fill>
    </dxf>
    <dxf>
      <fill>
        <patternFill>
          <bgColor theme="9"/>
        </patternFill>
      </fill>
    </dxf>
    <dxf>
      <fill>
        <patternFill>
          <fgColor theme="6"/>
          <bgColor theme="6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0" tint="-0.14996795556505021"/>
        </patternFill>
      </fill>
    </dxf>
    <dxf>
      <fill>
        <patternFill>
          <bgColor theme="9"/>
        </patternFill>
      </fill>
    </dxf>
    <dxf>
      <fill>
        <patternFill>
          <fgColor theme="6"/>
          <bgColor theme="6"/>
        </patternFill>
      </fill>
    </dxf>
    <dxf>
      <fill>
        <patternFill>
          <bgColor theme="5"/>
        </patternFill>
      </fill>
    </dxf>
    <dxf>
      <fill>
        <patternFill>
          <bgColor theme="0" tint="-4.9989318521683403E-2"/>
        </patternFill>
      </fill>
    </dxf>
    <dxf>
      <fill>
        <patternFill>
          <bgColor theme="9"/>
        </patternFill>
      </fill>
    </dxf>
    <dxf>
      <fill>
        <patternFill>
          <fgColor theme="6"/>
          <bgColor theme="6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0" tint="-0.14996795556505021"/>
        </patternFill>
      </fill>
    </dxf>
    <dxf>
      <fill>
        <patternFill>
          <bgColor theme="9"/>
        </patternFill>
      </fill>
    </dxf>
    <dxf>
      <fill>
        <patternFill>
          <fgColor theme="6"/>
          <bgColor theme="6"/>
        </patternFill>
      </fill>
    </dxf>
    <dxf>
      <fill>
        <patternFill>
          <bgColor theme="5"/>
        </patternFill>
      </fill>
    </dxf>
    <dxf>
      <fill>
        <patternFill>
          <bgColor theme="0" tint="-4.9989318521683403E-2"/>
        </patternFill>
      </fill>
    </dxf>
    <dxf>
      <fill>
        <patternFill>
          <bgColor theme="9"/>
        </patternFill>
      </fill>
    </dxf>
    <dxf>
      <fill>
        <patternFill>
          <fgColor theme="6"/>
          <bgColor theme="6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0" tint="-0.14996795556505021"/>
        </patternFill>
      </fill>
    </dxf>
    <dxf>
      <fill>
        <patternFill>
          <bgColor theme="9"/>
        </patternFill>
      </fill>
    </dxf>
    <dxf>
      <fill>
        <patternFill>
          <fgColor theme="6"/>
          <bgColor theme="6"/>
        </patternFill>
      </fill>
    </dxf>
    <dxf>
      <fill>
        <patternFill>
          <bgColor theme="5"/>
        </patternFill>
      </fill>
    </dxf>
    <dxf>
      <fill>
        <patternFill>
          <bgColor theme="0" tint="-4.9989318521683403E-2"/>
        </patternFill>
      </fill>
    </dxf>
    <dxf>
      <fill>
        <patternFill>
          <bgColor theme="9"/>
        </patternFill>
      </fill>
    </dxf>
    <dxf>
      <fill>
        <patternFill>
          <fgColor theme="6"/>
          <bgColor theme="6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0" tint="-0.14996795556505021"/>
        </patternFill>
      </fill>
    </dxf>
    <dxf>
      <fill>
        <patternFill>
          <bgColor theme="9"/>
        </patternFill>
      </fill>
    </dxf>
    <dxf>
      <fill>
        <patternFill>
          <fgColor theme="6"/>
          <bgColor theme="6"/>
        </patternFill>
      </fill>
    </dxf>
    <dxf>
      <fill>
        <patternFill>
          <bgColor theme="5"/>
        </patternFill>
      </fill>
    </dxf>
    <dxf>
      <fill>
        <patternFill>
          <bgColor theme="0" tint="-4.9989318521683403E-2"/>
        </patternFill>
      </fill>
    </dxf>
    <dxf>
      <fill>
        <patternFill>
          <bgColor theme="9"/>
        </patternFill>
      </fill>
    </dxf>
    <dxf>
      <fill>
        <patternFill>
          <fgColor theme="6"/>
          <bgColor theme="6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0" tint="-0.14996795556505021"/>
        </patternFill>
      </fill>
    </dxf>
    <dxf>
      <fill>
        <patternFill>
          <bgColor theme="9"/>
        </patternFill>
      </fill>
    </dxf>
    <dxf>
      <fill>
        <patternFill>
          <fgColor theme="6"/>
          <bgColor theme="6"/>
        </patternFill>
      </fill>
    </dxf>
    <dxf>
      <fill>
        <patternFill>
          <bgColor theme="5"/>
        </patternFill>
      </fill>
    </dxf>
    <dxf>
      <fill>
        <patternFill>
          <bgColor theme="0" tint="-4.9989318521683403E-2"/>
        </patternFill>
      </fill>
    </dxf>
    <dxf>
      <fill>
        <patternFill>
          <bgColor theme="9"/>
        </patternFill>
      </fill>
    </dxf>
    <dxf>
      <fill>
        <patternFill>
          <fgColor theme="6"/>
          <bgColor theme="6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0" tint="-0.14996795556505021"/>
        </patternFill>
      </fill>
    </dxf>
    <dxf>
      <fill>
        <patternFill>
          <bgColor theme="9"/>
        </patternFill>
      </fill>
    </dxf>
    <dxf>
      <fill>
        <patternFill>
          <fgColor theme="6"/>
          <bgColor theme="6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0" tint="-4.9989318521683403E-2"/>
        </patternFill>
      </fill>
    </dxf>
    <dxf>
      <fill>
        <patternFill>
          <bgColor theme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thin">
          <color indexed="64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thin">
          <color indexed="64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family val="2"/>
        <scheme val="none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>
          <fgColor indexed="64"/>
        </patternFill>
      </fill>
      <alignment vertical="center" textRotation="0" indent="0" justifyLastLine="0" shrinkToFit="0" readingOrder="0"/>
      <border diagonalUp="0" diagonalDown="0" outline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z val="8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thin">
          <color indexed="64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thin">
          <color indexed="64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family val="2"/>
        <scheme val="none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</border>
    </dxf>
    <dxf>
      <alignment vertical="center" textRotation="0" indent="0" justifyLastLine="0" shrinkToFit="0" readingOrder="0"/>
      <border diagonalUp="0" diagonalDown="0" outline="0"/>
    </dxf>
    <dxf>
      <border outline="0"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theme="7" tint="0.59996337778862885"/>
          <bgColor theme="2" tint="-9.9948118533890809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thin">
          <color indexed="64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thin">
          <color indexed="64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family val="2"/>
        <scheme val="none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>
          <fgColor indexed="64"/>
        </patternFill>
      </fill>
      <alignment vertical="center" textRotation="0" indent="0" justifyLastLine="0" shrinkToFit="0" readingOrder="0"/>
      <border diagonalUp="0" diagonalDown="0" outline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thin">
          <color indexed="64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thin">
          <color indexed="64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family val="2"/>
        <scheme val="none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>
          <fgColor indexed="64"/>
        </patternFill>
      </fill>
      <alignment vertical="center" textRotation="0" indent="0" justifyLastLine="0" shrinkToFit="0" readingOrder="0"/>
      <border diagonalUp="0" diagonalDown="0" outline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thin">
          <color indexed="64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thin">
          <color indexed="64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family val="2"/>
        <scheme val="none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>
          <fgColor indexed="64"/>
        </patternFill>
      </fill>
      <alignment vertical="center" textRotation="0" indent="0" justifyLastLine="0" shrinkToFit="0" readingOrder="0"/>
      <border diagonalUp="0" diagonalDown="0" outline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thin">
          <color indexed="64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thin">
          <color indexed="64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family val="2"/>
        <scheme val="none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>
          <fgColor indexed="64"/>
        </patternFill>
      </fill>
      <alignment vertical="center" textRotation="0" indent="0" justifyLastLine="0" shrinkToFit="0" readingOrder="0"/>
      <border diagonalUp="0" diagonalDown="0" outline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thin">
          <color indexed="64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thin">
          <color indexed="64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family val="2"/>
        <scheme val="none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>
          <fgColor indexed="64"/>
        </patternFill>
      </fill>
      <alignment vertical="center" textRotation="0" indent="0" justifyLastLine="0" shrinkToFit="0" readingOrder="0"/>
      <border diagonalUp="0" diagonalDown="0" outline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thin">
          <color indexed="64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thin">
          <color indexed="64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family val="2"/>
        <scheme val="none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>
          <fgColor indexed="64"/>
        </patternFill>
      </fill>
      <alignment vertical="center" textRotation="0" indent="0" justifyLastLine="0" shrinkToFit="0" readingOrder="0"/>
      <border diagonalUp="0" diagonalDown="0" outline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thin">
          <color indexed="64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thin">
          <color indexed="64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family val="2"/>
        <scheme val="none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>
          <fgColor indexed="64"/>
        </patternFill>
      </fill>
      <alignment vertical="center" textRotation="0" indent="0" justifyLastLine="0" shrinkToFit="0" readingOrder="0"/>
      <border diagonalUp="0" diagonalDown="0" outline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thin">
          <color indexed="64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thin">
          <color indexed="64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family val="2"/>
        <scheme val="none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>
          <fgColor indexed="64"/>
        </patternFill>
      </fill>
      <alignment vertical="center" textRotation="0" indent="0" justifyLastLine="0" shrinkToFit="0" readingOrder="0"/>
      <border diagonalUp="0" diagonalDown="0" outline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thin">
          <color indexed="64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thin">
          <color indexed="64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family val="2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Calibri"/>
        <scheme val="minor"/>
      </font>
      <alignment horizontal="general" vertical="top" textRotation="0" wrapText="1" indent="0" justifyLastLine="0" shrinkToFit="0" readingOrder="0"/>
      <protection locked="0" hidden="0"/>
    </dxf>
    <dxf>
      <font>
        <strike val="0"/>
        <outline val="0"/>
        <shadow val="0"/>
        <vertAlign val="baseline"/>
        <sz val="10"/>
        <color auto="1"/>
        <name val="Calibri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Calibri"/>
        <scheme val="minor"/>
      </font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</dxfs>
  <tableStyles count="0" defaultTableStyle="TableStyleMedium2" defaultPivotStyle="PivotStyleLight16"/>
  <colors>
    <mruColors>
      <color rgb="FFA50021"/>
      <color rgb="FFB50000"/>
      <color rgb="FF006600"/>
      <color rgb="FFFFFFCC"/>
      <color rgb="FF0000FF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000" b="1" i="0" baseline="0">
                <a:effectLst/>
              </a:rPr>
              <a:t>Synthèse des statuts des critères</a:t>
            </a:r>
            <a:endParaRPr lang="fr-FR" sz="1000">
              <a:effectLst/>
            </a:endParaRP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C0504D"/>
            </a:solidFill>
          </c:spPr>
          <c:dPt>
            <c:idx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0-4D64-4EA6-822E-8E30891ED3CF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4D64-4EA6-822E-8E30891ED3C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2-4D64-4EA6-822E-8E30891ED3CF}"/>
              </c:ext>
            </c:extLst>
          </c:dPt>
          <c:val>
            <c:numRef>
              <c:f>Value!$O$140:$Q$140</c:f>
              <c:numCache>
                <c:formatCode>General</c:formatCode>
                <c:ptCount val="3"/>
                <c:pt idx="0">
                  <c:v>20</c:v>
                </c:pt>
                <c:pt idx="1">
                  <c:v>37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64-4EA6-822E-8E30891ED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sz="1000" b="1" i="0" baseline="0">
                <a:effectLst/>
              </a:rPr>
              <a:t>Synthèse des statuts des critères par thématique</a:t>
            </a:r>
            <a:endParaRPr lang="fr-FR" sz="10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Invalidés</c:v>
          </c:tx>
          <c:spPr>
            <a:solidFill>
              <a:schemeClr val="accent2"/>
            </a:solidFill>
          </c:spPr>
          <c:invertIfNegative val="0"/>
          <c:cat>
            <c:strRef>
              <c:f>Value!$L$3:$L$15</c:f>
              <c:strCache>
                <c:ptCount val="13"/>
                <c:pt idx="0">
                  <c:v>Images</c:v>
                </c:pt>
                <c:pt idx="1">
                  <c:v>Cadres</c:v>
                </c:pt>
                <c:pt idx="2">
                  <c:v>Couleurs</c:v>
                </c:pt>
                <c:pt idx="3">
                  <c:v>Multimédia</c:v>
                </c:pt>
                <c:pt idx="4">
                  <c:v>Tableaux</c:v>
                </c:pt>
                <c:pt idx="5">
                  <c:v>Liens</c:v>
                </c:pt>
                <c:pt idx="6">
                  <c:v>Scripts</c:v>
                </c:pt>
                <c:pt idx="7">
                  <c:v>Éléments Obligatoires</c:v>
                </c:pt>
                <c:pt idx="8">
                  <c:v>Structuration de l'information</c:v>
                </c:pt>
                <c:pt idx="9">
                  <c:v>Présentation de l'information</c:v>
                </c:pt>
                <c:pt idx="10">
                  <c:v>Formulaires</c:v>
                </c:pt>
                <c:pt idx="11">
                  <c:v>Navigation</c:v>
                </c:pt>
                <c:pt idx="12">
                  <c:v>Consultation</c:v>
                </c:pt>
              </c:strCache>
            </c:strRef>
          </c:cat>
          <c:val>
            <c:numRef>
              <c:f>Value!$M$3:$M$15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0</c:v>
                </c:pt>
                <c:pt idx="5">
                  <c:v>8</c:v>
                </c:pt>
                <c:pt idx="6">
                  <c:v>7</c:v>
                </c:pt>
                <c:pt idx="7">
                  <c:v>10</c:v>
                </c:pt>
                <c:pt idx="8">
                  <c:v>9</c:v>
                </c:pt>
                <c:pt idx="9">
                  <c:v>7</c:v>
                </c:pt>
                <c:pt idx="10">
                  <c:v>8</c:v>
                </c:pt>
                <c:pt idx="11">
                  <c:v>14</c:v>
                </c:pt>
                <c:pt idx="1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7B-4051-8269-55913677C454}"/>
            </c:ext>
          </c:extLst>
        </c:ser>
        <c:ser>
          <c:idx val="1"/>
          <c:order val="1"/>
          <c:tx>
            <c:v>Validés</c:v>
          </c:tx>
          <c:spPr>
            <a:solidFill>
              <a:srgbClr val="9BBB59"/>
            </a:solidFill>
          </c:spPr>
          <c:invertIfNegative val="0"/>
          <c:cat>
            <c:strRef>
              <c:f>Value!$L$3:$L$15</c:f>
              <c:strCache>
                <c:ptCount val="13"/>
                <c:pt idx="0">
                  <c:v>Images</c:v>
                </c:pt>
                <c:pt idx="1">
                  <c:v>Cadres</c:v>
                </c:pt>
                <c:pt idx="2">
                  <c:v>Couleurs</c:v>
                </c:pt>
                <c:pt idx="3">
                  <c:v>Multimédia</c:v>
                </c:pt>
                <c:pt idx="4">
                  <c:v>Tableaux</c:v>
                </c:pt>
                <c:pt idx="5">
                  <c:v>Liens</c:v>
                </c:pt>
                <c:pt idx="6">
                  <c:v>Scripts</c:v>
                </c:pt>
                <c:pt idx="7">
                  <c:v>Éléments Obligatoires</c:v>
                </c:pt>
                <c:pt idx="8">
                  <c:v>Structuration de l'information</c:v>
                </c:pt>
                <c:pt idx="9">
                  <c:v>Présentation de l'information</c:v>
                </c:pt>
                <c:pt idx="10">
                  <c:v>Formulaires</c:v>
                </c:pt>
                <c:pt idx="11">
                  <c:v>Navigation</c:v>
                </c:pt>
                <c:pt idx="12">
                  <c:v>Consultation</c:v>
                </c:pt>
              </c:strCache>
            </c:strRef>
          </c:cat>
          <c:val>
            <c:numRef>
              <c:f>Value!$N$3:$N$15</c:f>
              <c:numCache>
                <c:formatCode>General</c:formatCode>
                <c:ptCount val="13"/>
                <c:pt idx="0">
                  <c:v>5</c:v>
                </c:pt>
                <c:pt idx="1">
                  <c:v>0</c:v>
                </c:pt>
                <c:pt idx="2">
                  <c:v>18</c:v>
                </c:pt>
                <c:pt idx="3">
                  <c:v>0</c:v>
                </c:pt>
                <c:pt idx="4">
                  <c:v>2</c:v>
                </c:pt>
                <c:pt idx="5">
                  <c:v>8</c:v>
                </c:pt>
                <c:pt idx="6">
                  <c:v>13</c:v>
                </c:pt>
                <c:pt idx="7">
                  <c:v>31</c:v>
                </c:pt>
                <c:pt idx="8">
                  <c:v>15</c:v>
                </c:pt>
                <c:pt idx="9">
                  <c:v>66</c:v>
                </c:pt>
                <c:pt idx="10">
                  <c:v>34</c:v>
                </c:pt>
                <c:pt idx="11">
                  <c:v>19</c:v>
                </c:pt>
                <c:pt idx="1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7B-4051-8269-55913677C454}"/>
            </c:ext>
          </c:extLst>
        </c:ser>
        <c:ser>
          <c:idx val="2"/>
          <c:order val="2"/>
          <c:tx>
            <c:v>Indéterminés</c:v>
          </c:tx>
          <c:spPr>
            <a:solidFill>
              <a:schemeClr val="accent6"/>
            </a:solidFill>
          </c:spPr>
          <c:invertIfNegative val="0"/>
          <c:cat>
            <c:strRef>
              <c:f>Value!$L$3:$L$15</c:f>
              <c:strCache>
                <c:ptCount val="13"/>
                <c:pt idx="0">
                  <c:v>Images</c:v>
                </c:pt>
                <c:pt idx="1">
                  <c:v>Cadres</c:v>
                </c:pt>
                <c:pt idx="2">
                  <c:v>Couleurs</c:v>
                </c:pt>
                <c:pt idx="3">
                  <c:v>Multimédia</c:v>
                </c:pt>
                <c:pt idx="4">
                  <c:v>Tableaux</c:v>
                </c:pt>
                <c:pt idx="5">
                  <c:v>Liens</c:v>
                </c:pt>
                <c:pt idx="6">
                  <c:v>Scripts</c:v>
                </c:pt>
                <c:pt idx="7">
                  <c:v>Éléments Obligatoires</c:v>
                </c:pt>
                <c:pt idx="8">
                  <c:v>Structuration de l'information</c:v>
                </c:pt>
                <c:pt idx="9">
                  <c:v>Présentation de l'information</c:v>
                </c:pt>
                <c:pt idx="10">
                  <c:v>Formulaires</c:v>
                </c:pt>
                <c:pt idx="11">
                  <c:v>Navigation</c:v>
                </c:pt>
                <c:pt idx="12">
                  <c:v>Consultation</c:v>
                </c:pt>
              </c:strCache>
            </c:strRef>
          </c:cat>
          <c:val>
            <c:numRef>
              <c:f>Value!$O$3:$O$15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7B-4051-8269-55913677C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5924736"/>
        <c:axId val="325926272"/>
      </c:barChart>
      <c:catAx>
        <c:axId val="325924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25926272"/>
        <c:crosses val="autoZero"/>
        <c:auto val="1"/>
        <c:lblAlgn val="ctr"/>
        <c:lblOffset val="100"/>
        <c:noMultiLvlLbl val="0"/>
      </c:catAx>
      <c:valAx>
        <c:axId val="32592627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325924736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 baseline="0"/>
          </a:pPr>
          <a:endParaRPr lang="fr-FR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anaguru.com/fr/" TargetMode="External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139700</xdr:rowOff>
    </xdr:from>
    <xdr:to>
      <xdr:col>5</xdr:col>
      <xdr:colOff>758825</xdr:colOff>
      <xdr:row>1</xdr:row>
      <xdr:rowOff>235916</xdr:rowOff>
    </xdr:to>
    <xdr:pic>
      <xdr:nvPicPr>
        <xdr:cNvPr id="4" name="Image 1" descr="Tanaguru&#10;L'accessibilité numérique, simplement.">
          <a:extLst>
            <a:ext uri="{FF2B5EF4-FFF2-40B4-BE49-F238E27FC236}">
              <a16:creationId xmlns:a16="http://schemas.microsoft.com/office/drawing/2014/main" id="{361B2F5B-7CF9-4AD4-948B-360B7057A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29825" y="139700"/>
          <a:ext cx="1558925" cy="775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180975</xdr:colOff>
      <xdr:row>65</xdr:row>
      <xdr:rowOff>104774</xdr:rowOff>
    </xdr:from>
    <xdr:to>
      <xdr:col>11</xdr:col>
      <xdr:colOff>1866900</xdr:colOff>
      <xdr:row>65</xdr:row>
      <xdr:rowOff>485775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86CEC86-7EFC-E71C-23D9-B1FD60D59E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7043" t="21208" r="9651" b="18193"/>
        <a:stretch>
          <a:fillRect/>
        </a:stretch>
      </xdr:blipFill>
      <xdr:spPr>
        <a:xfrm>
          <a:off x="14258925" y="41376599"/>
          <a:ext cx="1685925" cy="381001"/>
        </a:xfrm>
        <a:prstGeom prst="rect">
          <a:avLst/>
        </a:prstGeom>
      </xdr:spPr>
    </xdr:pic>
    <xdr:clientData/>
  </xdr:twoCellAnchor>
  <xdr:twoCellAnchor editAs="oneCell">
    <xdr:from>
      <xdr:col>11</xdr:col>
      <xdr:colOff>180976</xdr:colOff>
      <xdr:row>65</xdr:row>
      <xdr:rowOff>619125</xdr:rowOff>
    </xdr:from>
    <xdr:to>
      <xdr:col>11</xdr:col>
      <xdr:colOff>1000126</xdr:colOff>
      <xdr:row>65</xdr:row>
      <xdr:rowOff>1019175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E296F9B-0668-ECB0-01ED-C641C26B5A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4240" t="27532" r="13484" b="11606"/>
        <a:stretch>
          <a:fillRect/>
        </a:stretch>
      </xdr:blipFill>
      <xdr:spPr>
        <a:xfrm>
          <a:off x="14258926" y="41890950"/>
          <a:ext cx="819150" cy="400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28575</xdr:rowOff>
    </xdr:from>
    <xdr:to>
      <xdr:col>4</xdr:col>
      <xdr:colOff>1766206</xdr:colOff>
      <xdr:row>8</xdr:row>
      <xdr:rowOff>257175</xdr:rowOff>
    </xdr:to>
    <xdr:graphicFrame macro="">
      <xdr:nvGraphicFramePr>
        <xdr:cNvPr id="270" name="Graphique 269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</xdr:colOff>
      <xdr:row>0</xdr:row>
      <xdr:rowOff>0</xdr:rowOff>
    </xdr:from>
    <xdr:to>
      <xdr:col>5</xdr:col>
      <xdr:colOff>4216979</xdr:colOff>
      <xdr:row>9</xdr:row>
      <xdr:rowOff>0</xdr:rowOff>
    </xdr:to>
    <xdr:graphicFrame macro="">
      <xdr:nvGraphicFramePr>
        <xdr:cNvPr id="271" name="Graphique 270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180975</xdr:colOff>
      <xdr:row>51</xdr:row>
      <xdr:rowOff>104774</xdr:rowOff>
    </xdr:from>
    <xdr:to>
      <xdr:col>8</xdr:col>
      <xdr:colOff>1866900</xdr:colOff>
      <xdr:row>51</xdr:row>
      <xdr:rowOff>485775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3E2CA11-05F8-432A-BFC9-D9CB6B2C25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7043" t="21208" r="9651" b="18193"/>
        <a:stretch>
          <a:fillRect/>
        </a:stretch>
      </xdr:blipFill>
      <xdr:spPr>
        <a:xfrm>
          <a:off x="14258925" y="5953124"/>
          <a:ext cx="1685925" cy="381001"/>
        </a:xfrm>
        <a:prstGeom prst="rect">
          <a:avLst/>
        </a:prstGeom>
      </xdr:spPr>
    </xdr:pic>
    <xdr:clientData/>
  </xdr:twoCellAnchor>
  <xdr:twoCellAnchor editAs="oneCell">
    <xdr:from>
      <xdr:col>8</xdr:col>
      <xdr:colOff>180976</xdr:colOff>
      <xdr:row>51</xdr:row>
      <xdr:rowOff>619125</xdr:rowOff>
    </xdr:from>
    <xdr:to>
      <xdr:col>8</xdr:col>
      <xdr:colOff>1000126</xdr:colOff>
      <xdr:row>51</xdr:row>
      <xdr:rowOff>1019175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7C3659A-62A3-43A9-853B-81FB7A17BB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4240" t="27532" r="13484" b="11606"/>
        <a:stretch>
          <a:fillRect/>
        </a:stretch>
      </xdr:blipFill>
      <xdr:spPr>
        <a:xfrm>
          <a:off x="14258926" y="6467475"/>
          <a:ext cx="819150" cy="4000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129540</xdr:colOff>
      <xdr:row>11</xdr:row>
      <xdr:rowOff>15240</xdr:rowOff>
    </xdr:from>
    <xdr:to>
      <xdr:col>1</xdr:col>
      <xdr:colOff>764461</xdr:colOff>
      <xdr:row>12</xdr:row>
      <xdr:rowOff>2461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020" y="2263140"/>
          <a:ext cx="634921" cy="634921"/>
        </a:xfrm>
        <a:prstGeom prst="rect">
          <a:avLst/>
        </a:prstGeom>
      </xdr:spPr>
    </xdr:pic>
    <xdr:clientData/>
  </xdr:twoCellAnchor>
  <xdr:twoCellAnchor editAs="oneCell">
    <xdr:from>
      <xdr:col>1</xdr:col>
      <xdr:colOff>137160</xdr:colOff>
      <xdr:row>13</xdr:row>
      <xdr:rowOff>15240</xdr:rowOff>
    </xdr:from>
    <xdr:to>
      <xdr:col>1</xdr:col>
      <xdr:colOff>772081</xdr:colOff>
      <xdr:row>14</xdr:row>
      <xdr:rowOff>101521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3177540"/>
          <a:ext cx="634921" cy="6349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1</xdr:col>
      <xdr:colOff>800100</xdr:colOff>
      <xdr:row>21</xdr:row>
      <xdr:rowOff>112091</xdr:rowOff>
    </xdr:to>
    <xdr:pic>
      <xdr:nvPicPr>
        <xdr:cNvPr id="5" name="Image 1" descr="Tanaguru&#10;L'accessibilité numérique, simplement.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0E45F9E-9244-4136-B654-BD4481F26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4972050"/>
          <a:ext cx="1562100" cy="7693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au4" displayName="Tableau4" ref="A8:D16" totalsRowShown="0" headerRowDxfId="541" dataDxfId="540">
  <autoFilter ref="A8:D16" xr:uid="{00000000-0009-0000-0100-000003000000}"/>
  <tableColumns count="4">
    <tableColumn id="1" xr3:uid="{00000000-0010-0000-0000-000001000000}" name="Page" dataDxfId="539"/>
    <tableColumn id="2" xr3:uid="{00000000-0010-0000-0000-000002000000}" name="Nom" dataDxfId="538"/>
    <tableColumn id="3" xr3:uid="{00000000-0010-0000-0000-000003000000}" name="Url" dataDxfId="537" dataCellStyle="Lien hypertexte"/>
    <tableColumn id="4" xr3:uid="{00000000-0010-0000-0000-000004000000}" name="Éléments significatifs" dataDxfId="536"/>
  </tableColumns>
  <tableStyleInfo name="TableStyleMedium24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2312881-DFCF-4938-92CF-E8566ACE58E8}" name="Tableau7313" displayName="Tableau7313" ref="B3:Q109" totalsRowShown="0" headerRowDxfId="367" dataDxfId="365" headerRowBorderDxfId="366" tableBorderDxfId="364" totalsRowBorderDxfId="363" headerRowCellStyle="Normal 2">
  <autoFilter ref="B3:Q109" xr:uid="{E2312881-DFCF-4938-92CF-E8566ACE58E8}"/>
  <tableColumns count="16">
    <tableColumn id="1" xr3:uid="{6B08BAED-50FE-4F21-B3A9-51520ACB23F6}" name="Thématique" dataDxfId="362" dataCellStyle="Normal 2"/>
    <tableColumn id="18" xr3:uid="{674665CF-73D5-48C1-B36D-1C0DD934C6AF}" name="Critère" dataDxfId="361" dataCellStyle="Normal 2"/>
    <tableColumn id="12" xr3:uid="{B690D419-FF23-4577-A49B-9BF30D141F5A}" name="Intitulé du critère" dataDxfId="360" dataCellStyle="Normal 2"/>
    <tableColumn id="4" xr3:uid="{7F0C340D-9BA6-4145-836E-9753E631010E}" name="Niveau" dataDxfId="359" dataCellStyle="Normal 2"/>
    <tableColumn id="5" xr3:uid="{EA752CCE-E553-4C16-B323-A7B25B368634}" name="Tests" dataDxfId="358" dataCellStyle="Normal 2"/>
    <tableColumn id="6" xr3:uid="{F6E7561C-19DC-4E74-8BE9-1CB70DA5BDEC}" name="Méthode" dataDxfId="357" dataCellStyle="Normal 2"/>
    <tableColumn id="7" xr3:uid="{4D321B2C-B1DE-482C-AE54-B19BFD1CE4F2}" name="État" dataDxfId="356"/>
    <tableColumn id="3" xr3:uid="{EA0E75CF-44AB-4BA8-A791-B0E83046C364}" name="Label e-accessible" dataDxfId="355" dataCellStyle="Normal 2"/>
    <tableColumn id="8" xr3:uid="{7A58DA7F-1263-4E04-BE47-7E85BCB5CBEB}" name="Date" dataDxfId="354" dataCellStyle="Normal 2"/>
    <tableColumn id="9" xr3:uid="{C0394CBC-F6F6-4FDE-A136-E4F9EB582C09}" name="Correctif" dataDxfId="353" dataCellStyle="Normal 2"/>
    <tableColumn id="14" xr3:uid="{4BFF67A3-2982-4C3D-B0B7-0129509104B4}" name="Exemple de code corrigé" dataDxfId="352" dataCellStyle="Normal 2"/>
    <tableColumn id="16" xr3:uid="{178CF1E8-3B1F-4B9D-9F96-7F1D8004EBFF}" name="Commentaires" dataDxfId="351" dataCellStyle="Normal 2"/>
    <tableColumn id="17" xr3:uid="{AB380CF9-6C45-49A0-BA45-2F37083945E3}" name="Dérogation" dataDxfId="350" dataCellStyle="Normal 2"/>
    <tableColumn id="15" xr3:uid="{A1AB9EC4-83C9-4EE0-AFC8-FD848690B3EB}" name="Erreur transverse" dataDxfId="349" dataCellStyle="Normal 2"/>
    <tableColumn id="10" xr3:uid="{85EEC410-DE9C-4B07-9C85-196E9F729D7B}" name="Difficulté" dataDxfId="348" dataCellStyle="Normal 2"/>
    <tableColumn id="13" xr3:uid="{2518E898-FD4B-4857-BE9D-9AF27B2AA3AA}" name="Priorité" dataDxfId="347" dataCellStyle="Normal 2"/>
  </tableColumns>
  <tableStyleInfo name="TableStyleLight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Tableau1" displayName="Tableau1" ref="A10:GJ116" totalsRowShown="0" headerRowDxfId="346" dataDxfId="344" headerRowBorderDxfId="345" tableBorderDxfId="343" headerRowCellStyle="Normal 2">
  <autoFilter ref="A10:GJ116" xr:uid="{00000000-0009-0000-0100-000001000000}"/>
  <tableColumns count="192">
    <tableColumn id="1" xr3:uid="{00000000-0010-0000-0500-000001000000}" name="Thématique" dataDxfId="342" dataCellStyle="Normal 2"/>
    <tableColumn id="5" xr3:uid="{0C6FFBC5-6067-4BA6-B1BA-555666231F5F}" name="Critère" dataDxfId="341" dataCellStyle="Normal 2"/>
    <tableColumn id="7" xr3:uid="{00000000-0010-0000-0500-000007000000}" name="Intitulé du critère" dataDxfId="340" dataCellStyle="Normal 2"/>
    <tableColumn id="3" xr3:uid="{00000000-0010-0000-0500-000003000000}" name="Niveau" dataDxfId="339" dataCellStyle="Normal 2"/>
    <tableColumn id="4" xr3:uid="{00000000-0010-0000-0500-000004000000}" name="Tests" dataDxfId="338" dataCellStyle="Normal 2"/>
    <tableColumn id="15" xr3:uid="{00000000-0010-0000-0500-00000F000000}" name="Commentaire Général" dataDxfId="337" dataCellStyle="Normal 2"/>
    <tableColumn id="8" xr3:uid="{00000000-0010-0000-0500-000008000000}" name="Page1" dataDxfId="336" dataCellStyle="Normal 2">
      <calculatedColumnFormula>Page1!$H4</calculatedColumnFormula>
    </tableColumn>
    <tableColumn id="9" xr3:uid="{00000000-0010-0000-0500-000009000000}" name="Page2" dataDxfId="335" dataCellStyle="Normal 2">
      <calculatedColumnFormula>Page2!$H4</calculatedColumnFormula>
    </tableColumn>
    <tableColumn id="10" xr3:uid="{00000000-0010-0000-0500-00000A000000}" name="Page3" dataDxfId="334" dataCellStyle="Normal 2">
      <calculatedColumnFormula>Page3!$H4</calculatedColumnFormula>
    </tableColumn>
    <tableColumn id="11" xr3:uid="{00000000-0010-0000-0500-00000B000000}" name="Page4" dataDxfId="333" dataCellStyle="Normal 2">
      <calculatedColumnFormula>Page4!$H4</calculatedColumnFormula>
    </tableColumn>
    <tableColumn id="12" xr3:uid="{00000000-0010-0000-0500-00000C000000}" name="Page5" dataDxfId="332" dataCellStyle="Normal 2">
      <calculatedColumnFormula>Page5!$H4</calculatedColumnFormula>
    </tableColumn>
    <tableColumn id="13" xr3:uid="{00000000-0010-0000-0500-00000D000000}" name="Page6" dataDxfId="331" dataCellStyle="Normal 2">
      <calculatedColumnFormula>Page6!$H4</calculatedColumnFormula>
    </tableColumn>
    <tableColumn id="14" xr3:uid="{00000000-0010-0000-0500-00000E000000}" name="Page7" dataDxfId="330" dataCellStyle="Normal 2">
      <calculatedColumnFormula>Page7!$H4</calculatedColumnFormula>
    </tableColumn>
    <tableColumn id="16" xr3:uid="{00000000-0010-0000-0500-000010000000}" name="Page8" dataDxfId="329" dataCellStyle="Normal 2">
      <calculatedColumnFormula>Page8!$H4</calculatedColumnFormula>
    </tableColumn>
    <tableColumn id="17" xr3:uid="{00000000-0010-0000-0500-000011000000}" name="Colonne9" dataDxfId="328" dataCellStyle="Normal 2"/>
    <tableColumn id="18" xr3:uid="{00000000-0010-0000-0500-000012000000}" name="Colonne10" dataDxfId="327" dataCellStyle="Normal 2"/>
    <tableColumn id="19" xr3:uid="{00000000-0010-0000-0500-000013000000}" name="Colonne11" dataDxfId="326" dataCellStyle="Normal 2"/>
    <tableColumn id="20" xr3:uid="{00000000-0010-0000-0500-000014000000}" name="Colonne12" dataDxfId="325" dataCellStyle="Normal 2"/>
    <tableColumn id="21" xr3:uid="{00000000-0010-0000-0500-000015000000}" name="Colonne13" dataDxfId="324" dataCellStyle="Normal 2"/>
    <tableColumn id="22" xr3:uid="{00000000-0010-0000-0500-000016000000}" name="Colonne14" dataDxfId="323" dataCellStyle="Normal 2"/>
    <tableColumn id="23" xr3:uid="{00000000-0010-0000-0500-000017000000}" name="Colonne15" dataDxfId="322" dataCellStyle="Normal 2"/>
    <tableColumn id="24" xr3:uid="{00000000-0010-0000-0500-000018000000}" name="Colonne16" dataDxfId="321" dataCellStyle="Normal 2"/>
    <tableColumn id="25" xr3:uid="{00000000-0010-0000-0500-000019000000}" name="Colonne17" dataDxfId="320" dataCellStyle="Normal 2"/>
    <tableColumn id="26" xr3:uid="{00000000-0010-0000-0500-00001A000000}" name="Colonne18" dataDxfId="319" dataCellStyle="Normal 2"/>
    <tableColumn id="27" xr3:uid="{00000000-0010-0000-0500-00001B000000}" name="Colonne19" dataDxfId="318" dataCellStyle="Normal 2"/>
    <tableColumn id="28" xr3:uid="{00000000-0010-0000-0500-00001C000000}" name="Colonne20" dataDxfId="317" dataCellStyle="Normal 2"/>
    <tableColumn id="29" xr3:uid="{00000000-0010-0000-0500-00001D000000}" name="Colonne21" dataDxfId="316" dataCellStyle="Normal 2"/>
    <tableColumn id="30" xr3:uid="{00000000-0010-0000-0500-00001E000000}" name="Colonne22" dataDxfId="315" dataCellStyle="Normal 2"/>
    <tableColumn id="31" xr3:uid="{00000000-0010-0000-0500-00001F000000}" name="Colonne23" dataDxfId="314" dataCellStyle="Normal 2"/>
    <tableColumn id="32" xr3:uid="{00000000-0010-0000-0500-000020000000}" name="Colonne24" dataDxfId="313" dataCellStyle="Normal 2"/>
    <tableColumn id="33" xr3:uid="{00000000-0010-0000-0500-000021000000}" name="Colonne25" dataDxfId="312" dataCellStyle="Normal 2"/>
    <tableColumn id="34" xr3:uid="{00000000-0010-0000-0500-000022000000}" name="Colonne26" dataDxfId="311" dataCellStyle="Normal 2"/>
    <tableColumn id="35" xr3:uid="{00000000-0010-0000-0500-000023000000}" name="Colonne27" dataDxfId="310" dataCellStyle="Normal 2"/>
    <tableColumn id="36" xr3:uid="{00000000-0010-0000-0500-000024000000}" name="Colonne28" dataDxfId="309" dataCellStyle="Normal 2"/>
    <tableColumn id="37" xr3:uid="{00000000-0010-0000-0500-000025000000}" name="Colonne29" dataDxfId="308" dataCellStyle="Normal 2"/>
    <tableColumn id="38" xr3:uid="{00000000-0010-0000-0500-000026000000}" name="Colonne30" dataDxfId="307" dataCellStyle="Normal 2"/>
    <tableColumn id="39" xr3:uid="{00000000-0010-0000-0500-000027000000}" name="Colonne31" dataDxfId="306" dataCellStyle="Normal 2"/>
    <tableColumn id="40" xr3:uid="{00000000-0010-0000-0500-000028000000}" name="Colonne32" dataDxfId="305" dataCellStyle="Normal 2"/>
    <tableColumn id="41" xr3:uid="{00000000-0010-0000-0500-000029000000}" name="Colonne33" dataDxfId="304" dataCellStyle="Normal 2"/>
    <tableColumn id="42" xr3:uid="{00000000-0010-0000-0500-00002A000000}" name="Colonne34" dataDxfId="303" dataCellStyle="Normal 2"/>
    <tableColumn id="43" xr3:uid="{00000000-0010-0000-0500-00002B000000}" name="Colonne35" dataDxfId="302" dataCellStyle="Normal 2"/>
    <tableColumn id="44" xr3:uid="{00000000-0010-0000-0500-00002C000000}" name="Colonne36" dataDxfId="301" dataCellStyle="Normal 2"/>
    <tableColumn id="45" xr3:uid="{00000000-0010-0000-0500-00002D000000}" name="Colonne37" dataDxfId="300" dataCellStyle="Normal 2"/>
    <tableColumn id="46" xr3:uid="{00000000-0010-0000-0500-00002E000000}" name="Colonne38" dataDxfId="299" dataCellStyle="Normal 2"/>
    <tableColumn id="47" xr3:uid="{00000000-0010-0000-0500-00002F000000}" name="Colonne39" dataDxfId="298" dataCellStyle="Normal 2"/>
    <tableColumn id="48" xr3:uid="{00000000-0010-0000-0500-000030000000}" name="Colonne40" dataDxfId="297" dataCellStyle="Normal 2"/>
    <tableColumn id="49" xr3:uid="{00000000-0010-0000-0500-000031000000}" name="Colonne41" dataDxfId="296" dataCellStyle="Normal 2"/>
    <tableColumn id="50" xr3:uid="{00000000-0010-0000-0500-000032000000}" name="Colonne42" dataDxfId="295" dataCellStyle="Normal 2"/>
    <tableColumn id="51" xr3:uid="{00000000-0010-0000-0500-000033000000}" name="Colonne43" dataDxfId="294" dataCellStyle="Normal 2"/>
    <tableColumn id="52" xr3:uid="{00000000-0010-0000-0500-000034000000}" name="Colonne44" dataDxfId="293" dataCellStyle="Normal 2"/>
    <tableColumn id="53" xr3:uid="{00000000-0010-0000-0500-000035000000}" name="Colonne45" dataDxfId="292" dataCellStyle="Normal 2"/>
    <tableColumn id="54" xr3:uid="{00000000-0010-0000-0500-000036000000}" name="Colonne46" dataDxfId="291" dataCellStyle="Normal 2"/>
    <tableColumn id="55" xr3:uid="{00000000-0010-0000-0500-000037000000}" name="Colonne47" dataDxfId="290" dataCellStyle="Normal 2"/>
    <tableColumn id="56" xr3:uid="{00000000-0010-0000-0500-000038000000}" name="Colonne48" dataDxfId="289" dataCellStyle="Normal 2"/>
    <tableColumn id="57" xr3:uid="{00000000-0010-0000-0500-000039000000}" name="Colonne49" dataDxfId="288" dataCellStyle="Normal 2"/>
    <tableColumn id="58" xr3:uid="{00000000-0010-0000-0500-00003A000000}" name="Colonne50" dataDxfId="287" dataCellStyle="Normal 2"/>
    <tableColumn id="59" xr3:uid="{00000000-0010-0000-0500-00003B000000}" name="Colonne51" dataDxfId="286" dataCellStyle="Normal 2"/>
    <tableColumn id="60" xr3:uid="{00000000-0010-0000-0500-00003C000000}" name="Colonne52" dataDxfId="285" dataCellStyle="Normal 2"/>
    <tableColumn id="61" xr3:uid="{00000000-0010-0000-0500-00003D000000}" name="Colonne53" dataDxfId="284" dataCellStyle="Normal 2"/>
    <tableColumn id="62" xr3:uid="{00000000-0010-0000-0500-00003E000000}" name="Colonne54" dataDxfId="283" dataCellStyle="Normal 2"/>
    <tableColumn id="63" xr3:uid="{00000000-0010-0000-0500-00003F000000}" name="Colonne55" dataDxfId="282" dataCellStyle="Normal 2"/>
    <tableColumn id="64" xr3:uid="{00000000-0010-0000-0500-000040000000}" name="Colonne56" dataDxfId="281" dataCellStyle="Normal 2"/>
    <tableColumn id="65" xr3:uid="{00000000-0010-0000-0500-000041000000}" name="Colonne57" dataDxfId="280" dataCellStyle="Normal 2"/>
    <tableColumn id="66" xr3:uid="{00000000-0010-0000-0500-000042000000}" name="Colonne58" dataDxfId="279" dataCellStyle="Normal 2"/>
    <tableColumn id="67" xr3:uid="{00000000-0010-0000-0500-000043000000}" name="Colonne59" dataDxfId="278" dataCellStyle="Normal 2"/>
    <tableColumn id="68" xr3:uid="{00000000-0010-0000-0500-000044000000}" name="Colonne60" dataDxfId="277" dataCellStyle="Normal 2"/>
    <tableColumn id="69" xr3:uid="{00000000-0010-0000-0500-000045000000}" name="Colonne61" dataDxfId="276" dataCellStyle="Normal 2"/>
    <tableColumn id="70" xr3:uid="{00000000-0010-0000-0500-000046000000}" name="Colonne62" dataDxfId="275" dataCellStyle="Normal 2"/>
    <tableColumn id="71" xr3:uid="{00000000-0010-0000-0500-000047000000}" name="Colonne63" dataDxfId="274" dataCellStyle="Normal 2"/>
    <tableColumn id="72" xr3:uid="{00000000-0010-0000-0500-000048000000}" name="Colonne64" dataDxfId="273" dataCellStyle="Normal 2"/>
    <tableColumn id="73" xr3:uid="{00000000-0010-0000-0500-000049000000}" name="Colonne65" dataDxfId="272" dataCellStyle="Normal 2"/>
    <tableColumn id="74" xr3:uid="{00000000-0010-0000-0500-00004A000000}" name="Colonne66" dataDxfId="271" dataCellStyle="Normal 2"/>
    <tableColumn id="75" xr3:uid="{00000000-0010-0000-0500-00004B000000}" name="Colonne67" dataDxfId="270" dataCellStyle="Normal 2"/>
    <tableColumn id="76" xr3:uid="{00000000-0010-0000-0500-00004C000000}" name="Colonne68" dataDxfId="269" dataCellStyle="Normal 2"/>
    <tableColumn id="77" xr3:uid="{00000000-0010-0000-0500-00004D000000}" name="Colonne69" dataDxfId="268" dataCellStyle="Normal 2"/>
    <tableColumn id="78" xr3:uid="{00000000-0010-0000-0500-00004E000000}" name="Colonne70" dataDxfId="267" dataCellStyle="Normal 2"/>
    <tableColumn id="79" xr3:uid="{00000000-0010-0000-0500-00004F000000}" name="Colonne71" dataDxfId="266" dataCellStyle="Normal 2"/>
    <tableColumn id="80" xr3:uid="{00000000-0010-0000-0500-000050000000}" name="Colonne72" dataDxfId="265" dataCellStyle="Normal 2"/>
    <tableColumn id="81" xr3:uid="{00000000-0010-0000-0500-000051000000}" name="Colonne73" dataDxfId="264" dataCellStyle="Normal 2"/>
    <tableColumn id="82" xr3:uid="{00000000-0010-0000-0500-000052000000}" name="Colonne74" dataDxfId="263" dataCellStyle="Normal 2"/>
    <tableColumn id="83" xr3:uid="{00000000-0010-0000-0500-000053000000}" name="Colonne75" dataDxfId="262" dataCellStyle="Normal 2"/>
    <tableColumn id="84" xr3:uid="{00000000-0010-0000-0500-000054000000}" name="Colonne76" dataDxfId="261" dataCellStyle="Normal 2"/>
    <tableColumn id="85" xr3:uid="{00000000-0010-0000-0500-000055000000}" name="Colonne77" dataDxfId="260" dataCellStyle="Normal 2"/>
    <tableColumn id="86" xr3:uid="{00000000-0010-0000-0500-000056000000}" name="Colonne78" dataDxfId="259" dataCellStyle="Normal 2"/>
    <tableColumn id="87" xr3:uid="{00000000-0010-0000-0500-000057000000}" name="Colonne79" dataDxfId="258" dataCellStyle="Normal 2"/>
    <tableColumn id="88" xr3:uid="{00000000-0010-0000-0500-000058000000}" name="Colonne80" dataDxfId="257" dataCellStyle="Normal 2"/>
    <tableColumn id="89" xr3:uid="{00000000-0010-0000-0500-000059000000}" name="Colonne81" dataDxfId="256" dataCellStyle="Normal 2"/>
    <tableColumn id="90" xr3:uid="{00000000-0010-0000-0500-00005A000000}" name="Colonne82" dataDxfId="255" dataCellStyle="Normal 2"/>
    <tableColumn id="91" xr3:uid="{00000000-0010-0000-0500-00005B000000}" name="Colonne83" dataDxfId="254" dataCellStyle="Normal 2"/>
    <tableColumn id="92" xr3:uid="{00000000-0010-0000-0500-00005C000000}" name="Colonne84" dataDxfId="253" dataCellStyle="Normal 2"/>
    <tableColumn id="93" xr3:uid="{00000000-0010-0000-0500-00005D000000}" name="Colonne85" dataDxfId="252" dataCellStyle="Normal 2"/>
    <tableColumn id="94" xr3:uid="{00000000-0010-0000-0500-00005E000000}" name="Colonne86" dataDxfId="251" dataCellStyle="Normal 2"/>
    <tableColumn id="95" xr3:uid="{00000000-0010-0000-0500-00005F000000}" name="Colonne87" dataDxfId="250" dataCellStyle="Normal 2"/>
    <tableColumn id="96" xr3:uid="{00000000-0010-0000-0500-000060000000}" name="Colonne88" dataDxfId="249" dataCellStyle="Normal 2"/>
    <tableColumn id="97" xr3:uid="{00000000-0010-0000-0500-000061000000}" name="Colonne89" dataDxfId="248" dataCellStyle="Normal 2"/>
    <tableColumn id="98" xr3:uid="{00000000-0010-0000-0500-000062000000}" name="Colonne90" dataDxfId="247" dataCellStyle="Normal 2"/>
    <tableColumn id="99" xr3:uid="{00000000-0010-0000-0500-000063000000}" name="Colonne91" dataDxfId="246" dataCellStyle="Normal 2"/>
    <tableColumn id="100" xr3:uid="{00000000-0010-0000-0500-000064000000}" name="Colonne92" dataDxfId="245" dataCellStyle="Normal 2"/>
    <tableColumn id="101" xr3:uid="{00000000-0010-0000-0500-000065000000}" name="Colonne93" dataDxfId="244" dataCellStyle="Normal 2"/>
    <tableColumn id="102" xr3:uid="{00000000-0010-0000-0500-000066000000}" name="Colonne94" dataDxfId="243" dataCellStyle="Normal 2"/>
    <tableColumn id="103" xr3:uid="{00000000-0010-0000-0500-000067000000}" name="Colonne95" dataDxfId="242" dataCellStyle="Normal 2"/>
    <tableColumn id="104" xr3:uid="{00000000-0010-0000-0500-000068000000}" name="Colonne96" dataDxfId="241" dataCellStyle="Normal 2"/>
    <tableColumn id="105" xr3:uid="{00000000-0010-0000-0500-000069000000}" name="Colonne97" dataDxfId="240" dataCellStyle="Normal 2"/>
    <tableColumn id="106" xr3:uid="{00000000-0010-0000-0500-00006A000000}" name="Colonne98" dataDxfId="239" dataCellStyle="Normal 2"/>
    <tableColumn id="107" xr3:uid="{00000000-0010-0000-0500-00006B000000}" name="Colonne99" dataDxfId="238" dataCellStyle="Normal 2"/>
    <tableColumn id="108" xr3:uid="{00000000-0010-0000-0500-00006C000000}" name="Colonne100" dataDxfId="237" dataCellStyle="Normal 2"/>
    <tableColumn id="109" xr3:uid="{00000000-0010-0000-0500-00006D000000}" name="Colonne101" dataDxfId="236" dataCellStyle="Normal 2"/>
    <tableColumn id="110" xr3:uid="{00000000-0010-0000-0500-00006E000000}" name="Colonne102" dataDxfId="235" dataCellStyle="Normal 2"/>
    <tableColumn id="111" xr3:uid="{00000000-0010-0000-0500-00006F000000}" name="Colonne103" dataDxfId="234" dataCellStyle="Normal 2"/>
    <tableColumn id="112" xr3:uid="{00000000-0010-0000-0500-000070000000}" name="Colonne104" dataDxfId="233" dataCellStyle="Normal 2"/>
    <tableColumn id="113" xr3:uid="{00000000-0010-0000-0500-000071000000}" name="Colonne105" dataDxfId="232" dataCellStyle="Normal 2"/>
    <tableColumn id="114" xr3:uid="{00000000-0010-0000-0500-000072000000}" name="Colonne106" dataDxfId="231" dataCellStyle="Normal 2"/>
    <tableColumn id="115" xr3:uid="{00000000-0010-0000-0500-000073000000}" name="Colonne107" dataDxfId="230" dataCellStyle="Normal 2"/>
    <tableColumn id="116" xr3:uid="{00000000-0010-0000-0500-000074000000}" name="Colonne108" dataDxfId="229" dataCellStyle="Normal 2"/>
    <tableColumn id="117" xr3:uid="{00000000-0010-0000-0500-000075000000}" name="Colonne109" dataDxfId="228" dataCellStyle="Normal 2"/>
    <tableColumn id="118" xr3:uid="{00000000-0010-0000-0500-000076000000}" name="Colonne110" dataDxfId="227" dataCellStyle="Normal 2"/>
    <tableColumn id="119" xr3:uid="{00000000-0010-0000-0500-000077000000}" name="Colonne111" dataDxfId="226" dataCellStyle="Normal 2"/>
    <tableColumn id="120" xr3:uid="{00000000-0010-0000-0500-000078000000}" name="Colonne112" dataDxfId="225" dataCellStyle="Normal 2"/>
    <tableColumn id="121" xr3:uid="{00000000-0010-0000-0500-000079000000}" name="Colonne113" dataDxfId="224" dataCellStyle="Normal 2"/>
    <tableColumn id="122" xr3:uid="{00000000-0010-0000-0500-00007A000000}" name="Colonne114" dataDxfId="223" dataCellStyle="Normal 2"/>
    <tableColumn id="123" xr3:uid="{00000000-0010-0000-0500-00007B000000}" name="Colonne115" dataDxfId="222" dataCellStyle="Normal 2"/>
    <tableColumn id="124" xr3:uid="{00000000-0010-0000-0500-00007C000000}" name="Colonne116" dataDxfId="221" dataCellStyle="Normal 2"/>
    <tableColumn id="125" xr3:uid="{00000000-0010-0000-0500-00007D000000}" name="Colonne117" dataDxfId="220" dataCellStyle="Normal 2"/>
    <tableColumn id="126" xr3:uid="{00000000-0010-0000-0500-00007E000000}" name="Colonne118" dataDxfId="219" dataCellStyle="Normal 2"/>
    <tableColumn id="127" xr3:uid="{00000000-0010-0000-0500-00007F000000}" name="Colonne119" dataDxfId="218" dataCellStyle="Normal 2"/>
    <tableColumn id="128" xr3:uid="{00000000-0010-0000-0500-000080000000}" name="Colonne120" dataDxfId="217" dataCellStyle="Normal 2"/>
    <tableColumn id="129" xr3:uid="{00000000-0010-0000-0500-000081000000}" name="Colonne121" dataDxfId="216" dataCellStyle="Normal 2"/>
    <tableColumn id="130" xr3:uid="{00000000-0010-0000-0500-000082000000}" name="Colonne122" dataDxfId="215" dataCellStyle="Normal 2"/>
    <tableColumn id="131" xr3:uid="{00000000-0010-0000-0500-000083000000}" name="Colonne123" dataDxfId="214" dataCellStyle="Normal 2"/>
    <tableColumn id="132" xr3:uid="{00000000-0010-0000-0500-000084000000}" name="Colonne124" dataDxfId="213" dataCellStyle="Normal 2"/>
    <tableColumn id="133" xr3:uid="{00000000-0010-0000-0500-000085000000}" name="Colonne125" dataDxfId="212" dataCellStyle="Normal 2"/>
    <tableColumn id="134" xr3:uid="{00000000-0010-0000-0500-000086000000}" name="Colonne126" dataDxfId="211" dataCellStyle="Normal 2"/>
    <tableColumn id="135" xr3:uid="{00000000-0010-0000-0500-000087000000}" name="Colonne127" dataDxfId="210" dataCellStyle="Normal 2"/>
    <tableColumn id="136" xr3:uid="{00000000-0010-0000-0500-000088000000}" name="Colonne128" dataDxfId="209" dataCellStyle="Normal 2"/>
    <tableColumn id="137" xr3:uid="{00000000-0010-0000-0500-000089000000}" name="Colonne129" dataDxfId="208" dataCellStyle="Normal 2"/>
    <tableColumn id="138" xr3:uid="{00000000-0010-0000-0500-00008A000000}" name="Colonne130" dataDxfId="207" dataCellStyle="Normal 2"/>
    <tableColumn id="139" xr3:uid="{00000000-0010-0000-0500-00008B000000}" name="Colonne131" dataDxfId="206" dataCellStyle="Normal 2"/>
    <tableColumn id="140" xr3:uid="{00000000-0010-0000-0500-00008C000000}" name="Colonne132" dataDxfId="205" dataCellStyle="Normal 2"/>
    <tableColumn id="141" xr3:uid="{00000000-0010-0000-0500-00008D000000}" name="Colonne133" dataDxfId="204" dataCellStyle="Normal 2"/>
    <tableColumn id="142" xr3:uid="{00000000-0010-0000-0500-00008E000000}" name="Colonne134" dataDxfId="203" dataCellStyle="Normal 2"/>
    <tableColumn id="143" xr3:uid="{00000000-0010-0000-0500-00008F000000}" name="Colonne135" dataDxfId="202" dataCellStyle="Normal 2"/>
    <tableColumn id="144" xr3:uid="{00000000-0010-0000-0500-000090000000}" name="Colonne136" dataDxfId="201" dataCellStyle="Normal 2"/>
    <tableColumn id="145" xr3:uid="{00000000-0010-0000-0500-000091000000}" name="Colonne137" dataDxfId="200" dataCellStyle="Normal 2"/>
    <tableColumn id="146" xr3:uid="{00000000-0010-0000-0500-000092000000}" name="Colonne138" dataDxfId="199" dataCellStyle="Normal 2"/>
    <tableColumn id="147" xr3:uid="{00000000-0010-0000-0500-000093000000}" name="Colonne139" dataDxfId="198" dataCellStyle="Normal 2"/>
    <tableColumn id="148" xr3:uid="{00000000-0010-0000-0500-000094000000}" name="Colonne140" dataDxfId="197" dataCellStyle="Normal 2"/>
    <tableColumn id="149" xr3:uid="{00000000-0010-0000-0500-000095000000}" name="Colonne141" dataDxfId="196" dataCellStyle="Normal 2"/>
    <tableColumn id="150" xr3:uid="{00000000-0010-0000-0500-000096000000}" name="Colonne142" dataDxfId="195" dataCellStyle="Normal 2"/>
    <tableColumn id="151" xr3:uid="{00000000-0010-0000-0500-000097000000}" name="Colonne143" dataDxfId="194" dataCellStyle="Normal 2"/>
    <tableColumn id="152" xr3:uid="{00000000-0010-0000-0500-000098000000}" name="Colonne144" dataDxfId="193" dataCellStyle="Normal 2"/>
    <tableColumn id="153" xr3:uid="{00000000-0010-0000-0500-000099000000}" name="Colonne145" dataDxfId="192" dataCellStyle="Normal 2"/>
    <tableColumn id="154" xr3:uid="{00000000-0010-0000-0500-00009A000000}" name="Colonne146" dataDxfId="191" dataCellStyle="Normal 2"/>
    <tableColumn id="155" xr3:uid="{00000000-0010-0000-0500-00009B000000}" name="Colonne147" dataDxfId="190" dataCellStyle="Normal 2"/>
    <tableColumn id="156" xr3:uid="{00000000-0010-0000-0500-00009C000000}" name="Colonne148" dataDxfId="189" dataCellStyle="Normal 2"/>
    <tableColumn id="157" xr3:uid="{00000000-0010-0000-0500-00009D000000}" name="Colonne149" dataDxfId="188" dataCellStyle="Normal 2"/>
    <tableColumn id="158" xr3:uid="{00000000-0010-0000-0500-00009E000000}" name="Colonne150" dataDxfId="187" dataCellStyle="Normal 2"/>
    <tableColumn id="159" xr3:uid="{00000000-0010-0000-0500-00009F000000}" name="Colonne151" dataDxfId="186" dataCellStyle="Normal 2"/>
    <tableColumn id="160" xr3:uid="{00000000-0010-0000-0500-0000A0000000}" name="Colonne152" dataDxfId="185" dataCellStyle="Normal 2"/>
    <tableColumn id="161" xr3:uid="{00000000-0010-0000-0500-0000A1000000}" name="Colonne153" dataDxfId="184" dataCellStyle="Normal 2"/>
    <tableColumn id="162" xr3:uid="{00000000-0010-0000-0500-0000A2000000}" name="Colonne154" dataDxfId="183" dataCellStyle="Normal 2"/>
    <tableColumn id="163" xr3:uid="{00000000-0010-0000-0500-0000A3000000}" name="Colonne155" dataDxfId="182" dataCellStyle="Normal 2"/>
    <tableColumn id="164" xr3:uid="{00000000-0010-0000-0500-0000A4000000}" name="Colonne156" dataDxfId="181" dataCellStyle="Normal 2"/>
    <tableColumn id="165" xr3:uid="{00000000-0010-0000-0500-0000A5000000}" name="Colonne157" dataDxfId="180" dataCellStyle="Normal 2"/>
    <tableColumn id="166" xr3:uid="{00000000-0010-0000-0500-0000A6000000}" name="Colonne158" dataDxfId="179" dataCellStyle="Normal 2"/>
    <tableColumn id="167" xr3:uid="{00000000-0010-0000-0500-0000A7000000}" name="Colonne159" dataDxfId="178" dataCellStyle="Normal 2"/>
    <tableColumn id="168" xr3:uid="{00000000-0010-0000-0500-0000A8000000}" name="Colonne160" dataDxfId="177" dataCellStyle="Normal 2"/>
    <tableColumn id="169" xr3:uid="{00000000-0010-0000-0500-0000A9000000}" name="Colonne161" dataDxfId="176" dataCellStyle="Normal 2"/>
    <tableColumn id="170" xr3:uid="{00000000-0010-0000-0500-0000AA000000}" name="Colonne162" dataDxfId="175" dataCellStyle="Normal 2"/>
    <tableColumn id="171" xr3:uid="{00000000-0010-0000-0500-0000AB000000}" name="Colonne163" dataDxfId="174" dataCellStyle="Normal 2"/>
    <tableColumn id="172" xr3:uid="{00000000-0010-0000-0500-0000AC000000}" name="Colonne164" dataDxfId="173" dataCellStyle="Normal 2"/>
    <tableColumn id="173" xr3:uid="{00000000-0010-0000-0500-0000AD000000}" name="Colonne165" dataDxfId="172" dataCellStyle="Normal 2"/>
    <tableColumn id="174" xr3:uid="{00000000-0010-0000-0500-0000AE000000}" name="Colonne166" dataDxfId="171" dataCellStyle="Normal 2"/>
    <tableColumn id="175" xr3:uid="{00000000-0010-0000-0500-0000AF000000}" name="Colonne167" dataDxfId="170" dataCellStyle="Normal 2"/>
    <tableColumn id="176" xr3:uid="{00000000-0010-0000-0500-0000B0000000}" name="Colonne168" dataDxfId="169" dataCellStyle="Normal 2"/>
    <tableColumn id="177" xr3:uid="{00000000-0010-0000-0500-0000B1000000}" name="Colonne169" dataDxfId="168" dataCellStyle="Normal 2"/>
    <tableColumn id="178" xr3:uid="{00000000-0010-0000-0500-0000B2000000}" name="Colonne170" dataDxfId="167" dataCellStyle="Normal 2"/>
    <tableColumn id="179" xr3:uid="{00000000-0010-0000-0500-0000B3000000}" name="Colonne171" dataDxfId="166" dataCellStyle="Normal 2"/>
    <tableColumn id="180" xr3:uid="{00000000-0010-0000-0500-0000B4000000}" name="Colonne172" dataDxfId="165" dataCellStyle="Normal 2"/>
    <tableColumn id="181" xr3:uid="{00000000-0010-0000-0500-0000B5000000}" name="Colonne173" dataDxfId="164" dataCellStyle="Normal 2"/>
    <tableColumn id="182" xr3:uid="{00000000-0010-0000-0500-0000B6000000}" name="Colonne174" dataDxfId="163" dataCellStyle="Normal 2"/>
    <tableColumn id="183" xr3:uid="{00000000-0010-0000-0500-0000B7000000}" name="Colonne175" dataDxfId="162" dataCellStyle="Normal 2"/>
    <tableColumn id="184" xr3:uid="{00000000-0010-0000-0500-0000B8000000}" name="Colonne176" dataDxfId="161" dataCellStyle="Normal 2"/>
    <tableColumn id="185" xr3:uid="{00000000-0010-0000-0500-0000B9000000}" name="Colonne177" dataDxfId="160" dataCellStyle="Normal 2"/>
    <tableColumn id="186" xr3:uid="{00000000-0010-0000-0500-0000BA000000}" name="Colonne178" dataDxfId="159" dataCellStyle="Normal 2"/>
    <tableColumn id="187" xr3:uid="{00000000-0010-0000-0500-0000BB000000}" name="Colonne179" dataDxfId="158" dataCellStyle="Normal 2"/>
    <tableColumn id="188" xr3:uid="{00000000-0010-0000-0500-0000BC000000}" name="Colonne180" dataDxfId="157" dataCellStyle="Normal 2"/>
    <tableColumn id="189" xr3:uid="{00000000-0010-0000-0500-0000BD000000}" name="Colonne181" dataDxfId="156" dataCellStyle="Normal 2"/>
    <tableColumn id="190" xr3:uid="{00000000-0010-0000-0500-0000BE000000}" name="Colonne182" dataDxfId="155" dataCellStyle="Normal 2"/>
    <tableColumn id="191" xr3:uid="{00000000-0010-0000-0500-0000BF000000}" name="Colonne183" dataDxfId="154" dataCellStyle="Normal 2"/>
    <tableColumn id="192" xr3:uid="{00000000-0010-0000-0500-0000C0000000}" name="Colonne184" dataDxfId="153" dataCellStyle="Normal 2"/>
    <tableColumn id="193" xr3:uid="{00000000-0010-0000-0500-0000C1000000}" name="Colonne185" dataDxfId="152" dataCellStyle="Normal 2"/>
    <tableColumn id="194" xr3:uid="{00000000-0010-0000-0500-0000C2000000}" name="Colonne186" dataDxfId="151" dataCellStyle="Normal 2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Tableau73" displayName="Tableau73" ref="B3:Q109" totalsRowShown="0" headerRowDxfId="150" dataDxfId="148" headerRowBorderDxfId="149" tableBorderDxfId="147" totalsRowBorderDxfId="146" headerRowCellStyle="Normal 2">
  <autoFilter ref="B3:Q109" xr:uid="{A758DEF7-D37C-4E83-B20E-E00EA46C4967}"/>
  <tableColumns count="16">
    <tableColumn id="1" xr3:uid="{00000000-0010-0000-0600-000001000000}" name="Thématique" dataDxfId="145" dataCellStyle="Normal 2"/>
    <tableColumn id="18" xr3:uid="{E47D6B5C-C00E-40FB-BC97-CB1F011E2920}" name="Critère" dataDxfId="144" dataCellStyle="Normal 2"/>
    <tableColumn id="12" xr3:uid="{00000000-0010-0000-0600-00000C000000}" name="Intitulé du critère" dataDxfId="143" dataCellStyle="Normal 2"/>
    <tableColumn id="4" xr3:uid="{00000000-0010-0000-0600-000004000000}" name="Niveau" dataDxfId="142" dataCellStyle="Normal 2"/>
    <tableColumn id="5" xr3:uid="{00000000-0010-0000-0600-000005000000}" name="Tests" dataDxfId="141" dataCellStyle="Normal 2"/>
    <tableColumn id="6" xr3:uid="{00000000-0010-0000-0600-000006000000}" name="Méthode" dataDxfId="140" dataCellStyle="Normal 2"/>
    <tableColumn id="7" xr3:uid="{00000000-0010-0000-0600-000007000000}" name="État" dataDxfId="139"/>
    <tableColumn id="3" xr3:uid="{00000000-0010-0000-0600-000003000000}" name="Label e-accessible" dataDxfId="138" dataCellStyle="Normal 2"/>
    <tableColumn id="8" xr3:uid="{00000000-0010-0000-0600-000008000000}" name="Date" dataDxfId="137" dataCellStyle="Normal 2"/>
    <tableColumn id="9" xr3:uid="{00000000-0010-0000-0600-000009000000}" name="Correctif" dataDxfId="136" dataCellStyle="Normal 2"/>
    <tableColumn id="14" xr3:uid="{00000000-0010-0000-0600-00000E000000}" name="Exemple de code corrigé" dataDxfId="135" dataCellStyle="Normal 2"/>
    <tableColumn id="16" xr3:uid="{00000000-0010-0000-0600-000010000000}" name="Commentaires" dataDxfId="134" dataCellStyle="Normal 2"/>
    <tableColumn id="17" xr3:uid="{E01E7443-9243-4B6E-B400-FCCC0A75FE65}" name="Dérogation" dataDxfId="133" dataCellStyle="Normal 2"/>
    <tableColumn id="15" xr3:uid="{00000000-0010-0000-0600-00000F000000}" name="Erreur transverse" dataDxfId="132" dataCellStyle="Normal 2"/>
    <tableColumn id="10" xr3:uid="{00000000-0010-0000-0600-00000A000000}" name="Difficulté" dataDxfId="131" dataCellStyle="Normal 2"/>
    <tableColumn id="13" xr3:uid="{00000000-0010-0000-0600-00000D000000}" name="Priorité" dataDxfId="130" dataCellStyle="Normal 2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au735" displayName="Tableau735" ref="B3:Q109" totalsRowShown="0" headerRowDxfId="535" dataDxfId="533" headerRowBorderDxfId="534" tableBorderDxfId="532" totalsRowBorderDxfId="531" headerRowCellStyle="Normal 2" dataCellStyle="Normal 2">
  <autoFilter ref="B3:Q109" xr:uid="{00000000-0009-0000-0100-000004000000}"/>
  <tableColumns count="16">
    <tableColumn id="1" xr3:uid="{00000000-0010-0000-0100-000001000000}" name="Thématique" dataDxfId="530" dataCellStyle="Normal 2"/>
    <tableColumn id="18" xr3:uid="{4C3E6A33-4F0F-4207-87F2-81CDBF2CB319}" name="Critère" dataDxfId="529" dataCellStyle="Normal 2"/>
    <tableColumn id="12" xr3:uid="{00000000-0010-0000-0100-00000C000000}" name="Intitulé du critère" dataDxfId="528" dataCellStyle="Normal 2"/>
    <tableColumn id="4" xr3:uid="{00000000-0010-0000-0100-000004000000}" name="Niveau" dataDxfId="527" dataCellStyle="Normal 2"/>
    <tableColumn id="5" xr3:uid="{00000000-0010-0000-0100-000005000000}" name="Tests" dataDxfId="526" dataCellStyle="Normal 2"/>
    <tableColumn id="6" xr3:uid="{00000000-0010-0000-0100-000006000000}" name="Méthode" dataDxfId="525" dataCellStyle="Normal 2"/>
    <tableColumn id="7" xr3:uid="{00000000-0010-0000-0100-000007000000}" name="État" dataDxfId="524"/>
    <tableColumn id="3" xr3:uid="{00000000-0010-0000-0100-000003000000}" name="Label e-accessible" dataDxfId="523" dataCellStyle="Normal 2"/>
    <tableColumn id="8" xr3:uid="{00000000-0010-0000-0100-000008000000}" name="Date" dataDxfId="522" dataCellStyle="Normal 2"/>
    <tableColumn id="9" xr3:uid="{00000000-0010-0000-0100-000009000000}" name="Correctif" dataDxfId="521" dataCellStyle="Normal 2"/>
    <tableColumn id="14" xr3:uid="{00000000-0010-0000-0100-00000E000000}" name="Exemple de code corrigé" dataDxfId="520" dataCellStyle="Normal 2"/>
    <tableColumn id="15" xr3:uid="{00000000-0010-0000-0100-00000F000000}" name="Commentaires" dataDxfId="519" dataCellStyle="Normal 2"/>
    <tableColumn id="17" xr3:uid="{848BBC6C-A0DD-46C0-96F6-ECDBE1E0163E}" name="Dérogation" dataDxfId="518" dataCellStyle="Normal 2"/>
    <tableColumn id="16" xr3:uid="{00000000-0010-0000-0100-000010000000}" name="Erreur transverse" dataDxfId="517" dataCellStyle="Normal 2"/>
    <tableColumn id="10" xr3:uid="{00000000-0010-0000-0100-00000A000000}" name="Difficulté" dataDxfId="516" dataCellStyle="Normal 2"/>
    <tableColumn id="13" xr3:uid="{00000000-0010-0000-0100-00000D000000}" name="Priorité" dataDxfId="515" dataCellStyle="Normal 2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8EA5E2A-AC96-4594-9035-1E5225117FC4}" name="Tableau736" displayName="Tableau736" ref="B3:Q109" totalsRowShown="0" headerRowDxfId="514" dataDxfId="512" headerRowBorderDxfId="513" tableBorderDxfId="511" totalsRowBorderDxfId="510" headerRowCellStyle="Normal 2">
  <autoFilter ref="B3:Q109" xr:uid="{B8EA5E2A-AC96-4594-9035-1E5225117FC4}"/>
  <tableColumns count="16">
    <tableColumn id="1" xr3:uid="{C4637E21-4F86-47FB-89A4-C2474537F845}" name="Thématique" dataDxfId="509" dataCellStyle="Normal 2"/>
    <tableColumn id="18" xr3:uid="{E68EB93B-EBD7-4398-BEE7-38190C3D7A00}" name="Critère" dataDxfId="508" dataCellStyle="Normal 2"/>
    <tableColumn id="12" xr3:uid="{07E45E78-B8A9-46F6-90AA-CEF2C07F268A}" name="Intitulé du critère" dataDxfId="507" dataCellStyle="Normal 2"/>
    <tableColumn id="4" xr3:uid="{714AE0A4-2749-403B-A0C4-45E75DDC0D14}" name="Niveau" dataDxfId="506" dataCellStyle="Normal 2"/>
    <tableColumn id="5" xr3:uid="{7E5B3BE9-4BAD-428F-AE17-AC35929DB75A}" name="Tests" dataDxfId="505" dataCellStyle="Normal 2"/>
    <tableColumn id="6" xr3:uid="{94A3B8FB-EC6A-45B6-AFE6-2919F11AB514}" name="Méthode" dataDxfId="504" dataCellStyle="Normal 2"/>
    <tableColumn id="7" xr3:uid="{70D4733D-02BC-4559-99FA-64F3D41848B4}" name="État" dataDxfId="503"/>
    <tableColumn id="3" xr3:uid="{473C1BBC-CBD3-4EF4-8DFF-6A57C3B12CD1}" name="Label e-accessible" dataDxfId="502" dataCellStyle="Normal 2"/>
    <tableColumn id="8" xr3:uid="{198749E9-9725-43E0-B332-537E9E819DB1}" name="Date" dataDxfId="501" dataCellStyle="Normal 2"/>
    <tableColumn id="9" xr3:uid="{88B3FD12-0E73-4BC4-BF36-0D1824B25241}" name="Correctif" dataDxfId="500" dataCellStyle="Normal 2"/>
    <tableColumn id="14" xr3:uid="{2CD76C28-6C46-4511-9F88-1F79F3347B5E}" name="Exemple de code corrigé" dataDxfId="499" dataCellStyle="Normal 2"/>
    <tableColumn id="16" xr3:uid="{0FEE1A24-5452-4E76-BF21-23E38FDA1994}" name="Commentaires" dataDxfId="498" dataCellStyle="Normal 2"/>
    <tableColumn id="17" xr3:uid="{2EEC5B14-C328-4AD2-81A7-642F306EDDC9}" name="Dérogation" dataDxfId="497" dataCellStyle="Normal 2"/>
    <tableColumn id="15" xr3:uid="{07E2EED6-0D08-4B3C-8EC7-0C74FCBA6ABC}" name="Erreur transverse" dataDxfId="496" dataCellStyle="Normal 2"/>
    <tableColumn id="10" xr3:uid="{4492728D-7545-40D1-8AD5-7F2BCA1C52E2}" name="Difficulté" dataDxfId="495" dataCellStyle="Normal 2"/>
    <tableColumn id="13" xr3:uid="{A5ECC92A-D39F-4DF3-AFA0-5C972FF0C335}" name="Priorité" dataDxfId="494" dataCellStyle="Normal 2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005EC6D-1E8C-4E51-9302-0BA44F65846F}" name="Tableau737" displayName="Tableau737" ref="B3:Q109" totalsRowShown="0" headerRowDxfId="493" dataDxfId="491" headerRowBorderDxfId="492" tableBorderDxfId="490" totalsRowBorderDxfId="489" headerRowCellStyle="Normal 2">
  <autoFilter ref="B3:Q109" xr:uid="{7005EC6D-1E8C-4E51-9302-0BA44F65846F}"/>
  <tableColumns count="16">
    <tableColumn id="1" xr3:uid="{103A2431-1B11-4CC3-9072-20B3D444F52D}" name="Thématique" dataDxfId="488" dataCellStyle="Normal 2"/>
    <tableColumn id="18" xr3:uid="{4B40E94C-B679-462A-A355-2BB0266EDB8C}" name="Critère" dataDxfId="487" dataCellStyle="Normal 2"/>
    <tableColumn id="12" xr3:uid="{2F530CE5-A92B-40AD-B549-E34BA7DFC093}" name="Intitulé du critère" dataDxfId="486" dataCellStyle="Normal 2"/>
    <tableColumn id="4" xr3:uid="{B270F668-D1B0-49A4-9D98-1B5ABB5B280C}" name="Niveau" dataDxfId="485" dataCellStyle="Normal 2"/>
    <tableColumn id="5" xr3:uid="{6393AC14-639B-44F8-A325-EA1B5E7765A4}" name="Tests" dataDxfId="484" dataCellStyle="Normal 2"/>
    <tableColumn id="6" xr3:uid="{B75C1C39-0907-42C5-A7D7-B341845335C5}" name="Méthode" dataDxfId="483" dataCellStyle="Normal 2"/>
    <tableColumn id="7" xr3:uid="{D0F74E00-D229-4535-8B8A-34AB13CDED83}" name="État" dataDxfId="482"/>
    <tableColumn id="3" xr3:uid="{BE50A01E-50A5-42BB-A653-5642BD3E6A65}" name="Label e-accessible" dataDxfId="481" dataCellStyle="Normal 2"/>
    <tableColumn id="8" xr3:uid="{99018FA5-8592-4EB9-8A2B-7506D9B47367}" name="Date" dataDxfId="480" dataCellStyle="Normal 2"/>
    <tableColumn id="9" xr3:uid="{4146E7CF-9D15-4212-90F1-0FAF7271F725}" name="Correctif" dataDxfId="479" dataCellStyle="Normal 2"/>
    <tableColumn id="14" xr3:uid="{1FAA584B-CB2F-407C-B2BB-A286C08E9602}" name="Exemple de code corrigé" dataDxfId="478" dataCellStyle="Normal 2"/>
    <tableColumn id="16" xr3:uid="{69B8E734-48AF-4844-9477-82E16BFEFC4A}" name="Commentaires" dataDxfId="477" dataCellStyle="Normal 2"/>
    <tableColumn id="17" xr3:uid="{62B0EA38-C268-450E-B54D-61FA8670A19D}" name="Dérogation" dataDxfId="476" dataCellStyle="Normal 2"/>
    <tableColumn id="15" xr3:uid="{54B4B722-6C50-4EFB-925D-0D40F7347E6E}" name="Erreur transverse" dataDxfId="475" dataCellStyle="Normal 2"/>
    <tableColumn id="10" xr3:uid="{E7CD00A3-1057-42C7-9D5E-85FF15B7788A}" name="Difficulté" dataDxfId="474" dataCellStyle="Normal 2"/>
    <tableColumn id="13" xr3:uid="{E67DEE79-7321-4FB8-9066-9EC766F06C01}" name="Priorité" dataDxfId="473" dataCellStyle="Normal 2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0898477-7BD0-414A-B89C-14C6834BA974}" name="Tableau738" displayName="Tableau738" ref="B3:Q109" totalsRowShown="0" headerRowDxfId="472" dataDxfId="470" headerRowBorderDxfId="471" tableBorderDxfId="469" totalsRowBorderDxfId="468" headerRowCellStyle="Normal 2">
  <autoFilter ref="B3:Q109" xr:uid="{20898477-7BD0-414A-B89C-14C6834BA974}"/>
  <tableColumns count="16">
    <tableColumn id="1" xr3:uid="{8C308AF1-817D-4AEC-BE2F-12A714B4D91E}" name="Thématique" dataDxfId="467" dataCellStyle="Normal 2"/>
    <tableColumn id="18" xr3:uid="{47849092-4B2F-463D-9A94-DAA3DD170AF7}" name="Critère" dataDxfId="466" dataCellStyle="Normal 2"/>
    <tableColumn id="12" xr3:uid="{DBBEAE45-57FB-48B6-A8EE-98C0838EE590}" name="Intitulé du critère" dataDxfId="465" dataCellStyle="Normal 2"/>
    <tableColumn id="4" xr3:uid="{7813AEE5-FC98-4409-9B62-D4BC194BC74C}" name="Niveau" dataDxfId="464" dataCellStyle="Normal 2"/>
    <tableColumn id="5" xr3:uid="{2EB2C11A-D66D-4DC9-ADFF-AAD19A00213D}" name="Tests" dataDxfId="463" dataCellStyle="Normal 2"/>
    <tableColumn id="6" xr3:uid="{B814434B-3E6C-4EED-86AA-7A99374EA1F7}" name="Méthode" dataDxfId="462" dataCellStyle="Normal 2"/>
    <tableColumn id="7" xr3:uid="{B14498CB-5B1E-47F9-A4CD-90C8226A2E77}" name="État" dataDxfId="461"/>
    <tableColumn id="3" xr3:uid="{5DE5357D-15EC-4205-AABB-25C0DBB16B27}" name="Label e-accessible" dataDxfId="460" dataCellStyle="Normal 2"/>
    <tableColumn id="8" xr3:uid="{D566D3EF-1717-4A3D-A0CB-1C830B0D4264}" name="Date" dataDxfId="459" dataCellStyle="Normal 2"/>
    <tableColumn id="9" xr3:uid="{6555E2FB-B315-4921-A7A4-8B5123D776D0}" name="Correctif" dataDxfId="458" dataCellStyle="Normal 2"/>
    <tableColumn id="14" xr3:uid="{3B54E20E-B3E1-4D00-A143-4932A1B2650E}" name="Exemple de code corrigé" dataDxfId="457" dataCellStyle="Normal 2"/>
    <tableColumn id="16" xr3:uid="{093DC899-BE21-4317-B739-9C75565A8528}" name="Commentaires" dataDxfId="456" dataCellStyle="Normal 2"/>
    <tableColumn id="17" xr3:uid="{2062E9C3-5925-4DD9-B9A4-5DD99C7FA0EE}" name="Dérogation" dataDxfId="455" dataCellStyle="Normal 2"/>
    <tableColumn id="15" xr3:uid="{4A24EDA6-6BCC-451D-A1AD-0D87511E8F05}" name="Erreur transverse" dataDxfId="454" dataCellStyle="Normal 2"/>
    <tableColumn id="10" xr3:uid="{36B6E5A7-D8F2-419E-B4F0-2E51BF4C61A7}" name="Difficulté" dataDxfId="453" dataCellStyle="Normal 2"/>
    <tableColumn id="13" xr3:uid="{39DDB7B1-D2B3-497D-B065-0D1B6F6D60E6}" name="Priorité" dataDxfId="452" dataCellStyle="Normal 2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A750660-DBBD-4EBB-9B35-3636097AFD87}" name="Tableau739" displayName="Tableau739" ref="B3:Q109" totalsRowShown="0" headerRowDxfId="451" dataDxfId="449" headerRowBorderDxfId="450" tableBorderDxfId="448" totalsRowBorderDxfId="447" headerRowCellStyle="Normal 2">
  <autoFilter ref="B3:Q109" xr:uid="{4A750660-DBBD-4EBB-9B35-3636097AFD87}"/>
  <tableColumns count="16">
    <tableColumn id="1" xr3:uid="{FC90760C-4477-4CCC-A11A-602A27C7BB49}" name="Thématique" dataDxfId="446" dataCellStyle="Normal 2"/>
    <tableColumn id="18" xr3:uid="{C902DC10-33A7-451F-8F12-CB59D4B01651}" name="Critère" dataDxfId="445" dataCellStyle="Normal 2"/>
    <tableColumn id="12" xr3:uid="{48590A1B-5E16-4D45-871E-46555ABA72B8}" name="Intitulé du critère" dataDxfId="444" dataCellStyle="Normal 2"/>
    <tableColumn id="4" xr3:uid="{44282AA1-2C03-4125-9FD5-FEF0252A1F89}" name="Niveau" dataDxfId="443" dataCellStyle="Normal 2"/>
    <tableColumn id="5" xr3:uid="{0272428A-353D-4588-A74D-EA34B9A1B7D7}" name="Tests" dataDxfId="442" dataCellStyle="Normal 2"/>
    <tableColumn id="6" xr3:uid="{8A243CAE-FC84-4AA3-8D28-1E36B82AE1D1}" name="Méthode" dataDxfId="441" dataCellStyle="Normal 2"/>
    <tableColumn id="7" xr3:uid="{14159F6C-51D1-47B5-AEC9-2D8F9A3E3984}" name="État" dataDxfId="440"/>
    <tableColumn id="3" xr3:uid="{38A85C31-C33B-418E-9458-3F964E1B770B}" name="Label e-accessible" dataDxfId="439" dataCellStyle="Normal 2"/>
    <tableColumn id="8" xr3:uid="{1F598344-EC7A-4D52-9B5B-02E497E1319C}" name="Date" dataDxfId="438" dataCellStyle="Normal 2"/>
    <tableColumn id="9" xr3:uid="{AF3FBB85-15EF-4922-85D9-D36C359576DD}" name="Correctif" dataDxfId="437" dataCellStyle="Normal 2"/>
    <tableColumn id="14" xr3:uid="{B3336A24-87C4-4935-A3DF-72F10173F0F8}" name="Exemple de code corrigé" dataDxfId="436" dataCellStyle="Normal 2"/>
    <tableColumn id="16" xr3:uid="{B4E5413F-3850-4188-B826-B0C4252DA059}" name="Commentaires" dataDxfId="435" dataCellStyle="Normal 2"/>
    <tableColumn id="17" xr3:uid="{555D99A8-6C4C-4F9B-AF48-26AE6A33DE8C}" name="Dérogation" dataDxfId="434" dataCellStyle="Normal 2"/>
    <tableColumn id="15" xr3:uid="{71832395-728E-44F9-A745-8E53673975B9}" name="Erreur transverse" dataDxfId="433" dataCellStyle="Normal 2"/>
    <tableColumn id="10" xr3:uid="{5917E7BC-B8FF-45E8-91AD-5754FD9C3DA3}" name="Difficulté" dataDxfId="432" dataCellStyle="Normal 2"/>
    <tableColumn id="13" xr3:uid="{F4AB6705-0460-4618-B0E9-B0641DA6F1C5}" name="Priorité" dataDxfId="431" dataCellStyle="Normal 2"/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F6E9240-4630-4860-92FC-349BC19341F4}" name="Tableau7310" displayName="Tableau7310" ref="B3:Q109" totalsRowShown="0" headerRowDxfId="430" dataDxfId="428" headerRowBorderDxfId="429" tableBorderDxfId="427" totalsRowBorderDxfId="426" headerRowCellStyle="Normal 2">
  <autoFilter ref="B3:Q109" xr:uid="{1F6E9240-4630-4860-92FC-349BC19341F4}"/>
  <tableColumns count="16">
    <tableColumn id="1" xr3:uid="{B71777A4-350B-4E33-8B72-60064A52FA04}" name="Thématique" dataDxfId="425" dataCellStyle="Normal 2"/>
    <tableColumn id="18" xr3:uid="{30EB8223-FE74-45F5-9D5B-21ACBF8EE3A1}" name="Critère" dataDxfId="424" dataCellStyle="Normal 2"/>
    <tableColumn id="12" xr3:uid="{9DE223B6-380E-4078-9043-31C8330C78B7}" name="Intitulé du critère" dataDxfId="423" dataCellStyle="Normal 2"/>
    <tableColumn id="4" xr3:uid="{E619BA2B-540A-4012-B53A-116BAAC1919D}" name="Niveau" dataDxfId="422" dataCellStyle="Normal 2"/>
    <tableColumn id="5" xr3:uid="{F875BB77-6277-4DDA-BDD2-1D61FB76C22D}" name="Tests" dataDxfId="421" dataCellStyle="Normal 2"/>
    <tableColumn id="6" xr3:uid="{624D4206-3D7A-4AC0-B509-5E8CC2F72075}" name="Méthode" dataDxfId="420" dataCellStyle="Normal 2"/>
    <tableColumn id="7" xr3:uid="{97C935A8-1297-4372-8488-7D93BE9AD3D9}" name="État" dataDxfId="419"/>
    <tableColumn id="3" xr3:uid="{CCDF862F-C665-4329-A9E4-E0A94B63017E}" name="Label e-accessible" dataDxfId="418" dataCellStyle="Normal 2"/>
    <tableColumn id="8" xr3:uid="{7A6368BE-046D-42C4-8584-90C676B7A9C8}" name="Date" dataDxfId="417" dataCellStyle="Normal 2"/>
    <tableColumn id="9" xr3:uid="{C7521C3D-2CE7-4C59-B601-6E48DBC43EDF}" name="Correctif" dataDxfId="416" dataCellStyle="Normal 2"/>
    <tableColumn id="14" xr3:uid="{88C83545-0A1F-4AE1-A803-65A97A707DD8}" name="Exemple de code corrigé" dataDxfId="415" dataCellStyle="Normal 2"/>
    <tableColumn id="16" xr3:uid="{3CDB4A1F-E9DE-4960-80DD-27DB89D6B960}" name="Commentaires" dataDxfId="414" dataCellStyle="Normal 2"/>
    <tableColumn id="17" xr3:uid="{24A85A36-A378-4BF3-A26A-32EDF83BA739}" name="Dérogation" dataDxfId="413" dataCellStyle="Normal 2"/>
    <tableColumn id="15" xr3:uid="{F491B5F2-2E25-41CA-AC96-D3B46946F727}" name="Erreur transverse" dataDxfId="412" dataCellStyle="Normal 2"/>
    <tableColumn id="10" xr3:uid="{C1027094-BBE4-4391-A79F-A1E68413C96C}" name="Difficulté" dataDxfId="411" dataCellStyle="Normal 2"/>
    <tableColumn id="13" xr3:uid="{53BBF920-1F6F-42F9-8D0D-0FA401079048}" name="Priorité" dataDxfId="410" dataCellStyle="Normal 2"/>
  </tableColumns>
  <tableStyleInfo name="TableStyleLight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9EB1B47-6A07-4527-A016-6E5D4B172FED}" name="Tableau7311" displayName="Tableau7311" ref="B3:Q109" totalsRowShown="0" headerRowDxfId="409" dataDxfId="407" headerRowBorderDxfId="408" tableBorderDxfId="406" totalsRowBorderDxfId="405" headerRowCellStyle="Normal 2">
  <autoFilter ref="B3:Q109" xr:uid="{19EB1B47-6A07-4527-A016-6E5D4B172FED}"/>
  <tableColumns count="16">
    <tableColumn id="1" xr3:uid="{A952D2AA-AC38-4F64-A002-62B34F248A60}" name="Thématique" dataDxfId="404" dataCellStyle="Normal 2"/>
    <tableColumn id="18" xr3:uid="{9269A570-6EB3-4BD8-92F0-9889A7B17102}" name="Critère" dataDxfId="403" dataCellStyle="Normal 2"/>
    <tableColumn id="12" xr3:uid="{AB6B42B6-CB96-4AD9-AF5B-CE34BF9E0B5B}" name="Intitulé du critère" dataDxfId="402" dataCellStyle="Normal 2"/>
    <tableColumn id="4" xr3:uid="{47015570-794B-4B70-B31A-47D09067298D}" name="Niveau" dataDxfId="401" dataCellStyle="Normal 2"/>
    <tableColumn id="5" xr3:uid="{B0CC39CA-4F50-4113-947A-07EE7C6F1258}" name="Tests" dataDxfId="400" dataCellStyle="Normal 2"/>
    <tableColumn id="6" xr3:uid="{25DB6D0C-4DB4-4B63-9E85-BE68182314ED}" name="Méthode" dataDxfId="399" dataCellStyle="Normal 2"/>
    <tableColumn id="7" xr3:uid="{AE240A87-E24E-4467-9EEE-16098F5BF180}" name="État" dataDxfId="398"/>
    <tableColumn id="3" xr3:uid="{AC8F4984-7D2B-4596-982B-C51B17DBD312}" name="Label e-accessible" dataDxfId="397" dataCellStyle="Normal 2"/>
    <tableColumn id="8" xr3:uid="{5AC46D29-4312-4995-9C61-7314781B6F97}" name="Date" dataDxfId="396" dataCellStyle="Normal 2"/>
    <tableColumn id="9" xr3:uid="{94B7BDC1-966C-4B7D-B88F-8FF4BCBC4FF5}" name="Correctif" dataDxfId="395" dataCellStyle="Normal 2"/>
    <tableColumn id="14" xr3:uid="{A9AD72EC-3969-4952-9728-0B01F08421C3}" name="Exemple de code corrigé" dataDxfId="394" dataCellStyle="Normal 2"/>
    <tableColumn id="16" xr3:uid="{3B810D1D-78B8-4698-9953-29E124064C27}" name="Commentaires" dataDxfId="393" dataCellStyle="Normal 2"/>
    <tableColumn id="17" xr3:uid="{312EEA6F-3E3A-4CDF-A1C6-456BC4404E8C}" name="Dérogation" dataDxfId="392" dataCellStyle="Normal 2"/>
    <tableColumn id="15" xr3:uid="{BB54B426-A170-43A4-8D4A-19A5CC7BBD4F}" name="Erreur transverse" dataDxfId="391" dataCellStyle="Normal 2"/>
    <tableColumn id="10" xr3:uid="{3A9BF891-8308-482A-9D95-23ABFDF17026}" name="Difficulté" dataDxfId="390" dataCellStyle="Normal 2"/>
    <tableColumn id="13" xr3:uid="{4790FCBC-0F53-4E69-83D3-C900F8375F8E}" name="Priorité" dataDxfId="389" dataCellStyle="Normal 2"/>
  </tableColumns>
  <tableStyleInfo name="TableStyleLight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B2C8E0A-E7DD-4CA4-8AAE-03D528C35849}" name="Tableau7312" displayName="Tableau7312" ref="B3:Q109" totalsRowShown="0" headerRowDxfId="388" dataDxfId="386" headerRowBorderDxfId="387" tableBorderDxfId="385" totalsRowBorderDxfId="384" headerRowCellStyle="Normal 2">
  <autoFilter ref="B3:Q109" xr:uid="{EB2C8E0A-E7DD-4CA4-8AAE-03D528C35849}"/>
  <tableColumns count="16">
    <tableColumn id="1" xr3:uid="{1BEDC9D0-3C69-42EE-A143-1E062284FA09}" name="Thématique" dataDxfId="383" dataCellStyle="Normal 2"/>
    <tableColumn id="18" xr3:uid="{0FAFC77C-067A-4600-8BB2-8902409D0659}" name="Critère" dataDxfId="382" dataCellStyle="Normal 2"/>
    <tableColumn id="12" xr3:uid="{619AC7AD-0E83-4BF8-9C56-3268DBF7AC92}" name="Intitulé du critère" dataDxfId="381" dataCellStyle="Normal 2"/>
    <tableColumn id="4" xr3:uid="{B55514D5-F3EF-4BD3-8940-4BEB2BD299CF}" name="Niveau" dataDxfId="380" dataCellStyle="Normal 2"/>
    <tableColumn id="5" xr3:uid="{CADC7131-BE0F-449E-9555-5A0E4285AFDC}" name="Tests" dataDxfId="379" dataCellStyle="Normal 2"/>
    <tableColumn id="6" xr3:uid="{339916E8-FD88-4A10-B2D0-6CB3BC0F8028}" name="Méthode" dataDxfId="378" dataCellStyle="Normal 2"/>
    <tableColumn id="7" xr3:uid="{A2E6530C-CB5C-4222-944E-E0745F5F2211}" name="État" dataDxfId="377"/>
    <tableColumn id="3" xr3:uid="{AF621200-8289-488B-BE08-09F50CF55DDA}" name="Label e-accessible" dataDxfId="376" dataCellStyle="Normal 2"/>
    <tableColumn id="8" xr3:uid="{D99C625C-A1A3-4A2C-ACCF-77B126617380}" name="Date" dataDxfId="375" dataCellStyle="Normal 2"/>
    <tableColumn id="9" xr3:uid="{37CF32AF-1445-4065-8036-893F2D0477E2}" name="Correctif" dataDxfId="374" dataCellStyle="Normal 2"/>
    <tableColumn id="14" xr3:uid="{C619DC0F-3163-4F64-80FC-DB014FEF0978}" name="Exemple de code corrigé" dataDxfId="373" dataCellStyle="Normal 2"/>
    <tableColumn id="16" xr3:uid="{10E05714-9DB9-45AD-ACF9-9E87A901F12C}" name="Commentaires" dataDxfId="372" dataCellStyle="Normal 2"/>
    <tableColumn id="17" xr3:uid="{8FB4103C-369F-454E-A02B-BA4D4EBE29D2}" name="Dérogation" dataDxfId="371" dataCellStyle="Normal 2"/>
    <tableColumn id="15" xr3:uid="{4BB9CE60-6BF3-4C85-9B11-3AE62C08AE4D}" name="Erreur transverse" dataDxfId="370" dataCellStyle="Normal 2"/>
    <tableColumn id="10" xr3:uid="{E80CA311-B506-4AE4-8B46-2DE555770639}" name="Difficulté" dataDxfId="369" dataCellStyle="Normal 2"/>
    <tableColumn id="13" xr3:uid="{D0A777F1-9E1B-4B89-AD8E-E501A63E61F9}" name="Priorité" dataDxfId="368" dataCellStyle="Normal 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nedcontact.cned.fr/" TargetMode="External"/><Relationship Id="rId3" Type="http://schemas.openxmlformats.org/officeDocument/2006/relationships/hyperlink" Target="https://espaceinscrit.cned.fr/MotDePasseOublie" TargetMode="External"/><Relationship Id="rId7" Type="http://schemas.openxmlformats.org/officeDocument/2006/relationships/hyperlink" Target="https://espaceinscrit.cned.fr/Compte" TargetMode="External"/><Relationship Id="rId2" Type="http://schemas.openxmlformats.org/officeDocument/2006/relationships/hyperlink" Target="https://espaceinscrit.cned.fr/LoginOublie" TargetMode="External"/><Relationship Id="rId1" Type="http://schemas.openxmlformats.org/officeDocument/2006/relationships/hyperlink" Target="https://espaceinscrit.cned.fr/" TargetMode="External"/><Relationship Id="rId6" Type="http://schemas.openxmlformats.org/officeDocument/2006/relationships/hyperlink" Target="https://espaceinscrit.cned.fr/Accessibilite" TargetMode="External"/><Relationship Id="rId11" Type="http://schemas.openxmlformats.org/officeDocument/2006/relationships/table" Target="../tables/table1.xml"/><Relationship Id="rId5" Type="http://schemas.openxmlformats.org/officeDocument/2006/relationships/hyperlink" Target="https://espaceinscrit.cned.fr/MentionsLegales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espaceinscrit.cned.fr/" TargetMode="External"/><Relationship Id="rId9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2.xml"/><Relationship Id="rId1" Type="http://schemas.openxmlformats.org/officeDocument/2006/relationships/hyperlink" Target="https://cnedcontact.cned.fr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talan.fr/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hyperlink" Target="https://espaceinscrit.cned.fr/LoginOublie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hyperlink" Target="https://espaceinscrit.cned.fr/MotDePasseOublie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theme="3" tint="-0.499984740745262"/>
  </sheetPr>
  <dimension ref="A1:U199"/>
  <sheetViews>
    <sheetView topLeftCell="A4" workbookViewId="0">
      <selection activeCell="B16" sqref="B16"/>
    </sheetView>
  </sheetViews>
  <sheetFormatPr baseColWidth="10" defaultColWidth="11.44140625" defaultRowHeight="14.4"/>
  <cols>
    <col min="1" max="1" width="13.88671875" customWidth="1"/>
    <col min="2" max="2" width="22.33203125" bestFit="1" customWidth="1"/>
    <col min="3" max="3" width="44.5546875" bestFit="1" customWidth="1"/>
    <col min="4" max="4" width="81.5546875" customWidth="1"/>
    <col min="20" max="21" width="15.44140625" customWidth="1"/>
    <col min="27" max="27" width="16.109375" customWidth="1"/>
  </cols>
  <sheetData>
    <row r="1" spans="1:21" ht="53.4" customHeight="1">
      <c r="A1" s="236" t="s">
        <v>0</v>
      </c>
      <c r="B1" s="236"/>
      <c r="C1" s="236"/>
      <c r="D1" s="236"/>
      <c r="E1" s="238"/>
      <c r="F1" s="238"/>
      <c r="G1" t="s">
        <v>1</v>
      </c>
    </row>
    <row r="2" spans="1:21" ht="25.8">
      <c r="A2" s="237" t="s">
        <v>2</v>
      </c>
      <c r="B2" s="237"/>
      <c r="C2" s="237"/>
      <c r="D2" s="237"/>
      <c r="E2" s="238"/>
      <c r="F2" s="238"/>
      <c r="U2" s="3"/>
    </row>
    <row r="3" spans="1:21" ht="21">
      <c r="A3" s="241"/>
      <c r="B3" s="241"/>
      <c r="C3" s="241"/>
      <c r="D3" s="241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3"/>
    </row>
    <row r="4" spans="1:21" s="6" customFormat="1" ht="21">
      <c r="A4" s="241"/>
      <c r="B4" s="241"/>
      <c r="C4" s="241"/>
      <c r="D4" s="241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9"/>
    </row>
    <row r="5" spans="1:21" s="6" customFormat="1" ht="24.9" customHeight="1">
      <c r="A5" s="241"/>
      <c r="B5" s="241"/>
      <c r="C5" s="241"/>
      <c r="D5" s="241"/>
    </row>
    <row r="6" spans="1:21" s="6" customFormat="1">
      <c r="A6" s="241"/>
      <c r="B6" s="241"/>
      <c r="C6" s="241"/>
      <c r="D6" s="241"/>
    </row>
    <row r="7" spans="1:21" s="6" customFormat="1" ht="24.9" customHeight="1">
      <c r="A7" s="239" t="s">
        <v>3</v>
      </c>
      <c r="B7" s="240"/>
      <c r="C7" s="240"/>
      <c r="D7" s="240"/>
    </row>
    <row r="8" spans="1:21" s="4" customFormat="1" ht="21" customHeight="1">
      <c r="A8" s="6" t="s">
        <v>4</v>
      </c>
      <c r="B8" s="6" t="s">
        <v>5</v>
      </c>
      <c r="C8" s="6" t="s">
        <v>6</v>
      </c>
      <c r="D8" s="100" t="s">
        <v>7</v>
      </c>
    </row>
    <row r="9" spans="1:21" s="4" customFormat="1" ht="21" customHeight="1">
      <c r="A9" s="107" t="s">
        <v>8</v>
      </c>
      <c r="B9" s="108" t="s">
        <v>9</v>
      </c>
      <c r="C9" s="177" t="s">
        <v>10</v>
      </c>
      <c r="D9" s="108" t="s">
        <v>11</v>
      </c>
    </row>
    <row r="10" spans="1:21" s="4" customFormat="1" ht="21" customHeight="1">
      <c r="A10" s="107" t="s">
        <v>12</v>
      </c>
      <c r="B10" s="108" t="s">
        <v>13</v>
      </c>
      <c r="C10" s="174" t="s">
        <v>14</v>
      </c>
      <c r="D10" s="108"/>
    </row>
    <row r="11" spans="1:21" s="6" customFormat="1" ht="21" customHeight="1">
      <c r="A11" s="107" t="s">
        <v>15</v>
      </c>
      <c r="B11" s="108" t="s">
        <v>16</v>
      </c>
      <c r="C11" s="174" t="s">
        <v>17</v>
      </c>
      <c r="D11" s="108"/>
    </row>
    <row r="12" spans="1:21" s="6" customFormat="1" ht="21" customHeight="1">
      <c r="A12" s="107" t="s">
        <v>18</v>
      </c>
      <c r="B12" s="108" t="s">
        <v>19</v>
      </c>
      <c r="C12" s="174" t="s">
        <v>20</v>
      </c>
      <c r="D12" s="108" t="s">
        <v>21</v>
      </c>
    </row>
    <row r="13" spans="1:21" s="6" customFormat="1" ht="21" customHeight="1">
      <c r="A13" s="107" t="s">
        <v>22</v>
      </c>
      <c r="B13" s="108" t="s">
        <v>23</v>
      </c>
      <c r="C13" s="174" t="s">
        <v>24</v>
      </c>
      <c r="D13" s="108"/>
    </row>
    <row r="14" spans="1:21" s="6" customFormat="1" ht="21" customHeight="1">
      <c r="A14" s="107" t="s">
        <v>25</v>
      </c>
      <c r="B14" s="108" t="s">
        <v>26</v>
      </c>
      <c r="C14" s="174" t="s">
        <v>27</v>
      </c>
      <c r="D14" s="108"/>
    </row>
    <row r="15" spans="1:21" s="6" customFormat="1" ht="21" customHeight="1">
      <c r="A15" s="107" t="s">
        <v>28</v>
      </c>
      <c r="B15" s="108" t="s">
        <v>29</v>
      </c>
      <c r="C15" s="174" t="s">
        <v>30</v>
      </c>
      <c r="D15" s="108"/>
    </row>
    <row r="16" spans="1:21" s="6" customFormat="1">
      <c r="A16" s="107" t="s">
        <v>31</v>
      </c>
      <c r="B16" s="108" t="s">
        <v>32</v>
      </c>
      <c r="C16" s="174" t="s">
        <v>33</v>
      </c>
      <c r="D16" s="108" t="s">
        <v>34</v>
      </c>
    </row>
    <row r="17" spans="1:4" s="6" customFormat="1">
      <c r="A17" s="107"/>
      <c r="B17" s="108"/>
      <c r="C17" s="109"/>
      <c r="D17" s="108"/>
    </row>
    <row r="18" spans="1:4" s="6" customFormat="1" ht="15.75" customHeight="1">
      <c r="A18" s="107"/>
      <c r="B18" s="108"/>
      <c r="C18" s="109"/>
      <c r="D18" s="108"/>
    </row>
    <row r="19" spans="1:4" s="6" customFormat="1">
      <c r="A19" s="107"/>
      <c r="B19" s="108"/>
      <c r="C19" s="109"/>
      <c r="D19" s="108"/>
    </row>
    <row r="20" spans="1:4" s="6" customFormat="1">
      <c r="A20" s="107"/>
      <c r="B20" s="108"/>
      <c r="C20" s="109"/>
      <c r="D20" s="108"/>
    </row>
    <row r="21" spans="1:4" s="6" customFormat="1"/>
    <row r="22" spans="1:4" s="6" customFormat="1"/>
    <row r="23" spans="1:4" s="6" customFormat="1"/>
    <row r="24" spans="1:4" s="6" customFormat="1"/>
    <row r="25" spans="1:4" s="6" customFormat="1">
      <c r="C25" s="97" t="s">
        <v>35</v>
      </c>
      <c r="D25" s="97"/>
    </row>
    <row r="26" spans="1:4" s="6" customFormat="1">
      <c r="C26" s="101" t="s">
        <v>5</v>
      </c>
      <c r="D26" s="102" t="s">
        <v>36</v>
      </c>
    </row>
    <row r="27" spans="1:4" s="6" customFormat="1">
      <c r="C27" s="106" t="s">
        <v>37</v>
      </c>
      <c r="D27" s="106" t="s">
        <v>38</v>
      </c>
    </row>
    <row r="28" spans="1:4" s="6" customFormat="1">
      <c r="C28" s="173" t="s">
        <v>39</v>
      </c>
      <c r="D28" s="173"/>
    </row>
    <row r="29" spans="1:4" s="6" customFormat="1"/>
    <row r="30" spans="1:4" s="6" customFormat="1"/>
    <row r="31" spans="1:4" s="6" customFormat="1"/>
    <row r="32" spans="1:4" s="6" customFormat="1"/>
    <row r="33" s="6" customFormat="1"/>
    <row r="34" s="6" customFormat="1"/>
    <row r="35" s="6" customFormat="1"/>
    <row r="36" s="6" customFormat="1"/>
    <row r="37" s="6" customFormat="1"/>
    <row r="38" s="6" customFormat="1"/>
    <row r="39" s="6" customFormat="1"/>
    <row r="40" s="6" customFormat="1"/>
    <row r="41" s="6" customFormat="1"/>
    <row r="42" s="6" customFormat="1"/>
    <row r="43" s="6" customFormat="1"/>
    <row r="44" s="6" customFormat="1"/>
    <row r="45" s="6" customFormat="1"/>
    <row r="46" s="6" customFormat="1"/>
    <row r="47" s="6" customFormat="1"/>
    <row r="48" s="6" customFormat="1"/>
    <row r="49" s="6" customFormat="1"/>
    <row r="50" s="6" customFormat="1"/>
    <row r="51" s="6" customFormat="1"/>
    <row r="52" s="6" customFormat="1"/>
    <row r="53" s="6" customFormat="1"/>
    <row r="54" s="6" customFormat="1"/>
    <row r="55" s="6" customFormat="1"/>
    <row r="56" s="6" customFormat="1"/>
    <row r="57" s="6" customFormat="1"/>
    <row r="58" s="6" customFormat="1"/>
    <row r="59" s="6" customFormat="1"/>
    <row r="60" s="6" customFormat="1"/>
    <row r="61" s="6" customFormat="1"/>
    <row r="62" s="6" customFormat="1"/>
    <row r="63" s="6" customFormat="1"/>
    <row r="64" s="6" customFormat="1"/>
    <row r="65" s="6" customFormat="1"/>
    <row r="66" s="6" customFormat="1"/>
    <row r="67" s="6" customFormat="1"/>
    <row r="68" s="6" customFormat="1"/>
    <row r="69" s="6" customFormat="1"/>
    <row r="70" s="6" customFormat="1"/>
    <row r="71" s="6" customFormat="1"/>
    <row r="72" s="6" customFormat="1"/>
    <row r="73" s="6" customFormat="1"/>
    <row r="74" s="6" customFormat="1"/>
    <row r="75" s="6" customFormat="1"/>
    <row r="76" s="6" customFormat="1"/>
    <row r="77" s="6" customFormat="1"/>
    <row r="78" s="6" customFormat="1"/>
    <row r="79" s="6" customFormat="1"/>
    <row r="80" s="6" customFormat="1"/>
    <row r="81" s="6" customFormat="1"/>
    <row r="82" s="6" customFormat="1"/>
    <row r="83" s="6" customFormat="1"/>
    <row r="84" s="6" customFormat="1"/>
    <row r="85" s="6" customFormat="1"/>
    <row r="86" s="6" customFormat="1"/>
    <row r="87" s="6" customFormat="1"/>
    <row r="88" s="6" customFormat="1"/>
    <row r="89" s="6" customFormat="1"/>
    <row r="90" s="6" customFormat="1"/>
    <row r="91" s="6" customFormat="1"/>
    <row r="92" s="6" customFormat="1"/>
    <row r="93" s="6" customFormat="1"/>
    <row r="94" s="6" customFormat="1"/>
    <row r="95" s="6" customFormat="1"/>
    <row r="96" s="6" customFormat="1"/>
    <row r="97" s="6" customFormat="1"/>
    <row r="98" s="6" customFormat="1"/>
    <row r="99" s="6" customFormat="1"/>
    <row r="100" s="6" customFormat="1"/>
    <row r="101" s="6" customFormat="1"/>
    <row r="102" s="6" customFormat="1"/>
    <row r="103" s="6" customFormat="1"/>
    <row r="104" s="6" customFormat="1"/>
    <row r="105" s="6" customFormat="1"/>
    <row r="106" s="6" customFormat="1"/>
    <row r="107" s="6" customFormat="1"/>
    <row r="108" s="6" customFormat="1"/>
    <row r="109" s="6" customFormat="1"/>
    <row r="110" s="6" customFormat="1"/>
    <row r="111" s="6" customFormat="1"/>
    <row r="112" s="6" customFormat="1"/>
    <row r="113" s="6" customFormat="1"/>
    <row r="114" s="6" customFormat="1"/>
    <row r="115" s="6" customFormat="1"/>
    <row r="116" s="6" customFormat="1"/>
    <row r="117" s="6" customFormat="1"/>
    <row r="118" s="6" customFormat="1"/>
    <row r="119" s="6" customFormat="1"/>
    <row r="120" s="6" customFormat="1"/>
    <row r="121" s="6" customFormat="1"/>
    <row r="122" s="6" customFormat="1"/>
    <row r="123" s="6" customFormat="1"/>
    <row r="124" s="6" customFormat="1"/>
    <row r="125" s="6" customFormat="1"/>
    <row r="126" s="6" customFormat="1"/>
    <row r="127" s="6" customFormat="1"/>
    <row r="128" s="6" customFormat="1"/>
    <row r="129" s="6" customFormat="1"/>
    <row r="130" s="6" customFormat="1"/>
    <row r="131" s="6" customFormat="1"/>
    <row r="132" s="6" customFormat="1"/>
    <row r="133" s="6" customFormat="1"/>
    <row r="134" s="6" customFormat="1"/>
    <row r="135" s="6" customFormat="1"/>
    <row r="136" s="6" customFormat="1"/>
    <row r="137" s="6" customFormat="1"/>
    <row r="138" s="6" customFormat="1"/>
    <row r="139" s="6" customFormat="1"/>
    <row r="140" s="6" customFormat="1"/>
    <row r="141" s="6" customFormat="1"/>
    <row r="142" s="6" customFormat="1"/>
    <row r="143" s="6" customFormat="1"/>
    <row r="144" s="6" customFormat="1"/>
    <row r="145" s="6" customFormat="1"/>
    <row r="146" s="6" customFormat="1"/>
    <row r="147" s="6" customFormat="1"/>
    <row r="148" s="6" customFormat="1"/>
    <row r="149" s="6" customFormat="1"/>
    <row r="150" s="6" customFormat="1"/>
    <row r="151" s="6" customFormat="1"/>
    <row r="152" s="6" customFormat="1"/>
    <row r="153" s="6" customFormat="1"/>
    <row r="154" s="6" customFormat="1"/>
    <row r="155" s="6" customFormat="1"/>
    <row r="156" s="6" customFormat="1"/>
    <row r="157" s="6" customFormat="1"/>
    <row r="158" s="6" customFormat="1"/>
    <row r="159" s="6" customFormat="1"/>
    <row r="160" s="6" customFormat="1"/>
    <row r="161" s="6" customFormat="1"/>
    <row r="162" s="6" customFormat="1"/>
    <row r="163" s="6" customFormat="1"/>
    <row r="164" s="6" customFormat="1"/>
    <row r="165" s="6" customFormat="1"/>
    <row r="166" s="6" customFormat="1"/>
    <row r="167" s="6" customFormat="1"/>
    <row r="168" s="6" customFormat="1"/>
    <row r="169" s="6" customFormat="1"/>
    <row r="170" s="6" customFormat="1"/>
    <row r="171" s="6" customFormat="1"/>
    <row r="172" s="6" customFormat="1"/>
    <row r="173" s="6" customFormat="1"/>
    <row r="174" s="6" customFormat="1"/>
    <row r="175" s="6" customFormat="1"/>
    <row r="176" s="6" customFormat="1"/>
    <row r="177" s="6" customFormat="1"/>
    <row r="178" s="6" customFormat="1"/>
    <row r="179" s="6" customFormat="1"/>
    <row r="180" s="6" customFormat="1"/>
    <row r="181" s="6" customFormat="1"/>
    <row r="182" s="6" customFormat="1"/>
    <row r="183" s="6" customFormat="1"/>
    <row r="184" s="6" customFormat="1"/>
    <row r="185" s="6" customFormat="1"/>
    <row r="186" s="6" customFormat="1"/>
    <row r="187" s="6" customFormat="1"/>
    <row r="188" s="6" customFormat="1"/>
    <row r="189" s="6" customFormat="1"/>
    <row r="190" s="6" customFormat="1"/>
    <row r="191" s="6" customFormat="1"/>
    <row r="192" s="6" customFormat="1"/>
    <row r="193" spans="3:4" s="6" customFormat="1"/>
    <row r="194" spans="3:4" s="6" customFormat="1"/>
    <row r="195" spans="3:4" s="6" customFormat="1"/>
    <row r="196" spans="3:4" s="6" customFormat="1"/>
    <row r="197" spans="3:4" s="6" customFormat="1"/>
    <row r="198" spans="3:4" s="6" customFormat="1"/>
    <row r="199" spans="3:4">
      <c r="C199" s="6"/>
      <c r="D199" s="6"/>
    </row>
  </sheetData>
  <autoFilter ref="C26:D28" xr:uid="{00000000-0009-0000-0000-000000000000}"/>
  <mergeCells count="5">
    <mergeCell ref="A1:D1"/>
    <mergeCell ref="A2:D2"/>
    <mergeCell ref="E1:F2"/>
    <mergeCell ref="A7:D7"/>
    <mergeCell ref="A3:D6"/>
  </mergeCells>
  <dataValidations xWindow="361" yWindow="770" count="1">
    <dataValidation type="textLength" showInputMessage="1" showErrorMessage="1" errorTitle="Nom de la page" error="Le nom de la page doit être inférieur à 30 caractères" promptTitle="Nom de la page" prompt="le nom de la page doit être inférieur à 30 caractères" sqref="B9:B20" xr:uid="{00000000-0002-0000-0000-000000000000}">
      <formula1>1</formula1>
      <formula2>30</formula2>
    </dataValidation>
  </dataValidations>
  <hyperlinks>
    <hyperlink ref="C9" r:id="rId1" xr:uid="{879CFE9D-5E40-4751-BF16-BC9206C9B638}"/>
    <hyperlink ref="C10" r:id="rId2" xr:uid="{C7FC213C-509B-4AF8-942F-BEA38FC5417E}"/>
    <hyperlink ref="C11" r:id="rId3" xr:uid="{B3A500FB-DCB7-40E7-B701-260D02B31518}"/>
    <hyperlink ref="C12" r:id="rId4" xr:uid="{B8D860A4-0A70-491D-A6F8-94682D162A18}"/>
    <hyperlink ref="C13" r:id="rId5" xr:uid="{89F7648D-D594-4B38-BF52-88BB45186073}"/>
    <hyperlink ref="C14" r:id="rId6" xr:uid="{3003830A-BC17-44E0-9F5C-7B094C0B8592}"/>
    <hyperlink ref="C15" r:id="rId7" xr:uid="{E7E5F3CA-5356-4D0F-82F1-9E65F781984D}"/>
    <hyperlink ref="C16" r:id="rId8" xr:uid="{677B66A7-C00D-4BA5-B585-8E6E4A715CA1}"/>
  </hyperlinks>
  <pageMargins left="0.7" right="0.7" top="0.75" bottom="0.75" header="0.3" footer="0.3"/>
  <pageSetup paperSize="9" orientation="landscape" r:id="rId9"/>
  <drawing r:id="rId10"/>
  <tableParts count="1">
    <tablePart r:id="rId1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142FA-47E9-4714-9108-623B0334B893}">
  <sheetPr>
    <tabColor rgb="FF92D050"/>
  </sheetPr>
  <dimension ref="A1:Q666"/>
  <sheetViews>
    <sheetView zoomScale="70" zoomScaleNormal="70" workbookViewId="0">
      <selection activeCell="H71" sqref="H71"/>
    </sheetView>
  </sheetViews>
  <sheetFormatPr baseColWidth="10" defaultColWidth="11.5546875" defaultRowHeight="10.199999999999999"/>
  <cols>
    <col min="1" max="1" width="3.44140625" style="85" customWidth="1"/>
    <col min="2" max="2" width="11.44140625" style="94" customWidth="1"/>
    <col min="3" max="3" width="9" style="94" customWidth="1"/>
    <col min="4" max="4" width="32.5546875" style="92" customWidth="1"/>
    <col min="5" max="5" width="5.88671875" style="85" customWidth="1"/>
    <col min="6" max="6" width="37.44140625" style="94" customWidth="1"/>
    <col min="7" max="7" width="9" style="92" customWidth="1"/>
    <col min="8" max="8" width="9.44140625" style="92" bestFit="1" customWidth="1"/>
    <col min="9" max="9" width="9.44140625" style="92" customWidth="1"/>
    <col min="10" max="10" width="10.5546875" style="85" customWidth="1"/>
    <col min="11" max="11" width="73" style="85" customWidth="1"/>
    <col min="12" max="13" width="36.44140625" style="85" customWidth="1"/>
    <col min="14" max="14" width="21" style="85" customWidth="1"/>
    <col min="15" max="15" width="11.5546875" style="85"/>
    <col min="16" max="16" width="16.109375" style="85" bestFit="1" customWidth="1"/>
    <col min="17" max="16384" width="11.5546875" style="85"/>
  </cols>
  <sheetData>
    <row r="1" spans="1:17" ht="57.6">
      <c r="A1" s="85" t="s">
        <v>32</v>
      </c>
      <c r="B1" s="86"/>
      <c r="C1" s="176" t="s">
        <v>33</v>
      </c>
      <c r="D1" s="88"/>
      <c r="E1" s="89"/>
      <c r="F1" s="89"/>
      <c r="G1" s="88"/>
      <c r="H1" s="89"/>
      <c r="I1" s="89"/>
      <c r="J1" s="89"/>
      <c r="K1" s="89"/>
      <c r="L1" s="89"/>
      <c r="M1" s="89"/>
      <c r="N1" s="89"/>
      <c r="O1" s="89"/>
      <c r="P1" s="175">
        <v>45854</v>
      </c>
      <c r="Q1" s="90"/>
    </row>
    <row r="2" spans="1:17">
      <c r="B2" s="85"/>
      <c r="C2" s="91"/>
      <c r="F2" s="85"/>
      <c r="H2" s="93"/>
      <c r="I2" s="93"/>
    </row>
    <row r="3" spans="1:17" ht="20.399999999999999">
      <c r="B3" s="148" t="s">
        <v>40</v>
      </c>
      <c r="C3" s="149" t="s">
        <v>41</v>
      </c>
      <c r="D3" s="149" t="s">
        <v>42</v>
      </c>
      <c r="E3" s="150" t="s">
        <v>43</v>
      </c>
      <c r="F3" s="149" t="s">
        <v>44</v>
      </c>
      <c r="G3" s="149" t="s">
        <v>45</v>
      </c>
      <c r="H3" s="149" t="s">
        <v>46</v>
      </c>
      <c r="I3" s="149" t="s">
        <v>47</v>
      </c>
      <c r="J3" s="149" t="s">
        <v>48</v>
      </c>
      <c r="K3" s="149" t="s">
        <v>49</v>
      </c>
      <c r="L3" s="149" t="s">
        <v>50</v>
      </c>
      <c r="M3" s="149" t="s">
        <v>36</v>
      </c>
      <c r="N3" s="149" t="s">
        <v>51</v>
      </c>
      <c r="O3" s="149" t="s">
        <v>52</v>
      </c>
      <c r="P3" s="149" t="s">
        <v>53</v>
      </c>
      <c r="Q3" s="165" t="s">
        <v>54</v>
      </c>
    </row>
    <row r="4" spans="1:17" ht="50.1" customHeight="1">
      <c r="B4" s="151" t="s">
        <v>55</v>
      </c>
      <c r="C4" s="195" t="s">
        <v>56</v>
      </c>
      <c r="D4" s="196" t="s">
        <v>57</v>
      </c>
      <c r="E4" s="197" t="s">
        <v>58</v>
      </c>
      <c r="F4" s="198" t="s">
        <v>59</v>
      </c>
      <c r="G4" s="197" t="s">
        <v>60</v>
      </c>
      <c r="H4" s="199" t="s">
        <v>61</v>
      </c>
      <c r="I4" s="200"/>
      <c r="J4" s="197"/>
      <c r="K4" s="201"/>
      <c r="L4" s="201"/>
      <c r="M4" s="201"/>
      <c r="N4" s="201"/>
      <c r="O4" s="201"/>
      <c r="P4" s="197"/>
      <c r="Q4" s="152"/>
    </row>
    <row r="5" spans="1:17" ht="50.1" customHeight="1">
      <c r="B5" s="151" t="s">
        <v>55</v>
      </c>
      <c r="C5" s="202" t="s">
        <v>63</v>
      </c>
      <c r="D5" s="203" t="s">
        <v>64</v>
      </c>
      <c r="E5" s="204" t="s">
        <v>58</v>
      </c>
      <c r="F5" s="205" t="s">
        <v>65</v>
      </c>
      <c r="G5" s="204" t="s">
        <v>60</v>
      </c>
      <c r="H5" s="199" t="s">
        <v>61</v>
      </c>
      <c r="I5" s="200"/>
      <c r="J5" s="204"/>
      <c r="K5" s="207"/>
      <c r="L5" s="207"/>
      <c r="M5" s="207"/>
      <c r="N5" s="207"/>
      <c r="O5" s="207"/>
      <c r="P5" s="204"/>
      <c r="Q5" s="153"/>
    </row>
    <row r="6" spans="1:17" ht="50.1" customHeight="1">
      <c r="B6" s="151" t="s">
        <v>55</v>
      </c>
      <c r="C6" s="195" t="s">
        <v>66</v>
      </c>
      <c r="D6" s="196" t="s">
        <v>67</v>
      </c>
      <c r="E6" s="197" t="s">
        <v>58</v>
      </c>
      <c r="F6" s="208" t="s">
        <v>68</v>
      </c>
      <c r="G6" s="197" t="s">
        <v>60</v>
      </c>
      <c r="H6" s="199" t="s">
        <v>61</v>
      </c>
      <c r="I6" s="200"/>
      <c r="J6" s="197"/>
      <c r="K6" s="201"/>
      <c r="L6" s="201"/>
      <c r="M6" s="201"/>
      <c r="N6" s="201"/>
      <c r="O6" s="201"/>
      <c r="P6" s="197"/>
      <c r="Q6" s="152"/>
    </row>
    <row r="7" spans="1:17" ht="50.1" customHeight="1">
      <c r="B7" s="151" t="s">
        <v>55</v>
      </c>
      <c r="C7" s="202" t="s">
        <v>69</v>
      </c>
      <c r="D7" s="203" t="s">
        <v>70</v>
      </c>
      <c r="E7" s="204" t="s">
        <v>58</v>
      </c>
      <c r="F7" s="210" t="s">
        <v>71</v>
      </c>
      <c r="G7" s="204" t="s">
        <v>60</v>
      </c>
      <c r="H7" s="199" t="s">
        <v>61</v>
      </c>
      <c r="I7" s="200"/>
      <c r="J7" s="204"/>
      <c r="K7" s="207"/>
      <c r="L7" s="207"/>
      <c r="M7" s="207"/>
      <c r="N7" s="207"/>
      <c r="O7" s="207"/>
      <c r="P7" s="204"/>
      <c r="Q7" s="153"/>
    </row>
    <row r="8" spans="1:17" ht="50.1" customHeight="1">
      <c r="B8" s="151" t="s">
        <v>55</v>
      </c>
      <c r="C8" s="195" t="s">
        <v>72</v>
      </c>
      <c r="D8" s="196" t="s">
        <v>73</v>
      </c>
      <c r="E8" s="197" t="s">
        <v>58</v>
      </c>
      <c r="F8" s="208" t="s">
        <v>74</v>
      </c>
      <c r="G8" s="197" t="s">
        <v>60</v>
      </c>
      <c r="H8" s="199" t="s">
        <v>61</v>
      </c>
      <c r="I8" s="200"/>
      <c r="J8" s="197"/>
      <c r="K8" s="201"/>
      <c r="L8" s="201"/>
      <c r="M8" s="201"/>
      <c r="N8" s="201"/>
      <c r="O8" s="201"/>
      <c r="P8" s="197"/>
      <c r="Q8" s="152"/>
    </row>
    <row r="9" spans="1:17" ht="50.1" customHeight="1">
      <c r="B9" s="151" t="s">
        <v>55</v>
      </c>
      <c r="C9" s="202" t="s">
        <v>75</v>
      </c>
      <c r="D9" s="203" t="s">
        <v>76</v>
      </c>
      <c r="E9" s="204" t="s">
        <v>58</v>
      </c>
      <c r="F9" s="205" t="s">
        <v>77</v>
      </c>
      <c r="G9" s="204" t="s">
        <v>60</v>
      </c>
      <c r="H9" s="199" t="s">
        <v>61</v>
      </c>
      <c r="I9" s="200"/>
      <c r="J9" s="204"/>
      <c r="K9" s="207"/>
      <c r="L9" s="207"/>
      <c r="M9" s="207"/>
      <c r="N9" s="207"/>
      <c r="O9" s="207"/>
      <c r="P9" s="204"/>
      <c r="Q9" s="153"/>
    </row>
    <row r="10" spans="1:17" ht="50.1" customHeight="1">
      <c r="B10" s="151" t="s">
        <v>55</v>
      </c>
      <c r="C10" s="195" t="s">
        <v>78</v>
      </c>
      <c r="D10" s="196" t="s">
        <v>79</v>
      </c>
      <c r="E10" s="197" t="s">
        <v>58</v>
      </c>
      <c r="F10" s="208" t="s">
        <v>80</v>
      </c>
      <c r="G10" s="197" t="s">
        <v>60</v>
      </c>
      <c r="H10" s="199" t="s">
        <v>61</v>
      </c>
      <c r="I10" s="200"/>
      <c r="J10" s="197"/>
      <c r="K10" s="201"/>
      <c r="L10" s="201"/>
      <c r="M10" s="201"/>
      <c r="N10" s="201"/>
      <c r="O10" s="201"/>
      <c r="P10" s="197"/>
      <c r="Q10" s="152"/>
    </row>
    <row r="11" spans="1:17" ht="50.1" customHeight="1">
      <c r="B11" s="151" t="s">
        <v>55</v>
      </c>
      <c r="C11" s="202" t="s">
        <v>81</v>
      </c>
      <c r="D11" s="203" t="s">
        <v>82</v>
      </c>
      <c r="E11" s="204" t="s">
        <v>83</v>
      </c>
      <c r="F11" s="205" t="s">
        <v>84</v>
      </c>
      <c r="G11" s="204" t="s">
        <v>60</v>
      </c>
      <c r="H11" s="199" t="s">
        <v>61</v>
      </c>
      <c r="I11" s="200"/>
      <c r="J11" s="204"/>
      <c r="K11" s="207"/>
      <c r="L11" s="207"/>
      <c r="M11" s="207"/>
      <c r="N11" s="207"/>
      <c r="O11" s="207"/>
      <c r="P11" s="204"/>
      <c r="Q11" s="153"/>
    </row>
    <row r="12" spans="1:17" ht="50.1" customHeight="1">
      <c r="B12" s="151" t="s">
        <v>55</v>
      </c>
      <c r="C12" s="195" t="s">
        <v>85</v>
      </c>
      <c r="D12" s="196" t="s">
        <v>86</v>
      </c>
      <c r="E12" s="197" t="s">
        <v>58</v>
      </c>
      <c r="F12" s="198" t="s">
        <v>87</v>
      </c>
      <c r="G12" s="197" t="s">
        <v>60</v>
      </c>
      <c r="H12" s="199" t="s">
        <v>61</v>
      </c>
      <c r="I12" s="200"/>
      <c r="J12" s="197"/>
      <c r="K12" s="201"/>
      <c r="L12" s="201"/>
      <c r="M12" s="201"/>
      <c r="N12" s="201"/>
      <c r="O12" s="201"/>
      <c r="P12" s="197"/>
      <c r="Q12" s="152"/>
    </row>
    <row r="13" spans="1:17" ht="50.1" customHeight="1">
      <c r="B13" s="154" t="s">
        <v>88</v>
      </c>
      <c r="C13" s="211" t="s">
        <v>89</v>
      </c>
      <c r="D13" s="212" t="s">
        <v>90</v>
      </c>
      <c r="E13" s="213" t="s">
        <v>58</v>
      </c>
      <c r="F13" s="214" t="s">
        <v>91</v>
      </c>
      <c r="G13" s="213" t="s">
        <v>60</v>
      </c>
      <c r="H13" s="215" t="s">
        <v>61</v>
      </c>
      <c r="I13" s="200"/>
      <c r="J13" s="213"/>
      <c r="K13" s="217"/>
      <c r="L13" s="217"/>
      <c r="M13" s="217"/>
      <c r="N13" s="217"/>
      <c r="O13" s="217"/>
      <c r="P13" s="213"/>
      <c r="Q13" s="155"/>
    </row>
    <row r="14" spans="1:17" ht="50.1" customHeight="1">
      <c r="B14" s="154" t="s">
        <v>88</v>
      </c>
      <c r="C14" s="195" t="s">
        <v>92</v>
      </c>
      <c r="D14" s="196" t="s">
        <v>93</v>
      </c>
      <c r="E14" s="197" t="s">
        <v>58</v>
      </c>
      <c r="F14" s="198" t="s">
        <v>94</v>
      </c>
      <c r="G14" s="197" t="s">
        <v>60</v>
      </c>
      <c r="H14" s="199" t="s">
        <v>61</v>
      </c>
      <c r="I14" s="200"/>
      <c r="J14" s="197"/>
      <c r="K14" s="201"/>
      <c r="L14" s="201"/>
      <c r="M14" s="201"/>
      <c r="N14" s="201"/>
      <c r="O14" s="201"/>
      <c r="P14" s="197"/>
      <c r="Q14" s="152"/>
    </row>
    <row r="15" spans="1:17" ht="50.1" customHeight="1">
      <c r="B15" s="151" t="s">
        <v>95</v>
      </c>
      <c r="C15" s="211" t="s">
        <v>96</v>
      </c>
      <c r="D15" s="212" t="s">
        <v>97</v>
      </c>
      <c r="E15" s="213" t="s">
        <v>58</v>
      </c>
      <c r="F15" s="214" t="s">
        <v>98</v>
      </c>
      <c r="G15" s="213" t="s">
        <v>60</v>
      </c>
      <c r="H15" s="215" t="s">
        <v>102</v>
      </c>
      <c r="I15" s="200"/>
      <c r="J15" s="213"/>
      <c r="K15" s="217"/>
      <c r="L15" s="217"/>
      <c r="M15" s="217"/>
      <c r="N15" s="217"/>
      <c r="O15" s="217"/>
      <c r="P15" s="213"/>
      <c r="Q15" s="155"/>
    </row>
    <row r="16" spans="1:17" ht="50.1" customHeight="1">
      <c r="B16" s="151" t="s">
        <v>95</v>
      </c>
      <c r="C16" s="195" t="s">
        <v>99</v>
      </c>
      <c r="D16" s="196" t="s">
        <v>100</v>
      </c>
      <c r="E16" s="197" t="s">
        <v>83</v>
      </c>
      <c r="F16" s="208" t="s">
        <v>101</v>
      </c>
      <c r="G16" s="197" t="s">
        <v>60</v>
      </c>
      <c r="H16" s="199" t="s">
        <v>102</v>
      </c>
      <c r="I16" s="200"/>
      <c r="J16" s="197"/>
      <c r="K16" s="201"/>
      <c r="L16" s="201"/>
      <c r="M16" s="201"/>
      <c r="N16" s="201"/>
      <c r="O16" s="201"/>
      <c r="P16" s="197"/>
      <c r="Q16" s="152"/>
    </row>
    <row r="17" spans="2:17" ht="50.1" customHeight="1">
      <c r="B17" s="151" t="s">
        <v>95</v>
      </c>
      <c r="C17" s="211" t="s">
        <v>103</v>
      </c>
      <c r="D17" s="212" t="s">
        <v>104</v>
      </c>
      <c r="E17" s="213" t="s">
        <v>83</v>
      </c>
      <c r="F17" s="214" t="s">
        <v>105</v>
      </c>
      <c r="G17" s="213" t="s">
        <v>60</v>
      </c>
      <c r="H17" s="215" t="s">
        <v>102</v>
      </c>
      <c r="I17" s="200"/>
      <c r="J17" s="213"/>
      <c r="K17" s="217"/>
      <c r="L17" s="217"/>
      <c r="M17" s="217"/>
      <c r="N17" s="217"/>
      <c r="O17" s="217"/>
      <c r="P17" s="213"/>
      <c r="Q17" s="155"/>
    </row>
    <row r="18" spans="2:17" ht="50.1" customHeight="1">
      <c r="B18" s="154" t="s">
        <v>106</v>
      </c>
      <c r="C18" s="195" t="s">
        <v>107</v>
      </c>
      <c r="D18" s="196" t="s">
        <v>108</v>
      </c>
      <c r="E18" s="197" t="s">
        <v>58</v>
      </c>
      <c r="F18" s="208" t="s">
        <v>109</v>
      </c>
      <c r="G18" s="197" t="s">
        <v>60</v>
      </c>
      <c r="H18" s="199" t="s">
        <v>61</v>
      </c>
      <c r="I18" s="200"/>
      <c r="J18" s="197"/>
      <c r="K18" s="201"/>
      <c r="L18" s="201"/>
      <c r="M18" s="201"/>
      <c r="N18" s="201"/>
      <c r="O18" s="201"/>
      <c r="P18" s="197"/>
      <c r="Q18" s="152"/>
    </row>
    <row r="19" spans="2:17" ht="50.1" customHeight="1">
      <c r="B19" s="154" t="s">
        <v>106</v>
      </c>
      <c r="C19" s="202" t="s">
        <v>110</v>
      </c>
      <c r="D19" s="203" t="s">
        <v>111</v>
      </c>
      <c r="E19" s="204" t="s">
        <v>58</v>
      </c>
      <c r="F19" s="205" t="s">
        <v>112</v>
      </c>
      <c r="G19" s="204" t="s">
        <v>60</v>
      </c>
      <c r="H19" s="199" t="s">
        <v>61</v>
      </c>
      <c r="I19" s="200"/>
      <c r="J19" s="204"/>
      <c r="K19" s="207"/>
      <c r="L19" s="207"/>
      <c r="M19" s="207"/>
      <c r="N19" s="207"/>
      <c r="O19" s="207"/>
      <c r="P19" s="204"/>
      <c r="Q19" s="153"/>
    </row>
    <row r="20" spans="2:17" ht="50.1" customHeight="1">
      <c r="B20" s="154" t="s">
        <v>106</v>
      </c>
      <c r="C20" s="195" t="s">
        <v>113</v>
      </c>
      <c r="D20" s="196" t="s">
        <v>114</v>
      </c>
      <c r="E20" s="197" t="s">
        <v>58</v>
      </c>
      <c r="F20" s="208" t="s">
        <v>115</v>
      </c>
      <c r="G20" s="197" t="s">
        <v>60</v>
      </c>
      <c r="H20" s="199" t="s">
        <v>61</v>
      </c>
      <c r="I20" s="200"/>
      <c r="J20" s="197"/>
      <c r="K20" s="201"/>
      <c r="L20" s="201"/>
      <c r="M20" s="201"/>
      <c r="N20" s="201"/>
      <c r="O20" s="201"/>
      <c r="P20" s="197"/>
      <c r="Q20" s="152"/>
    </row>
    <row r="21" spans="2:17" ht="50.1" customHeight="1">
      <c r="B21" s="154" t="s">
        <v>106</v>
      </c>
      <c r="C21" s="202" t="s">
        <v>116</v>
      </c>
      <c r="D21" s="203" t="s">
        <v>117</v>
      </c>
      <c r="E21" s="204" t="s">
        <v>58</v>
      </c>
      <c r="F21" s="205" t="s">
        <v>118</v>
      </c>
      <c r="G21" s="204" t="s">
        <v>60</v>
      </c>
      <c r="H21" s="199" t="s">
        <v>61</v>
      </c>
      <c r="I21" s="200"/>
      <c r="J21" s="204"/>
      <c r="K21" s="207"/>
      <c r="L21" s="207"/>
      <c r="M21" s="207"/>
      <c r="N21" s="207"/>
      <c r="O21" s="207"/>
      <c r="P21" s="204"/>
      <c r="Q21" s="153"/>
    </row>
    <row r="22" spans="2:17" ht="50.1" customHeight="1">
      <c r="B22" s="154" t="s">
        <v>106</v>
      </c>
      <c r="C22" s="195" t="s">
        <v>119</v>
      </c>
      <c r="D22" s="196" t="s">
        <v>120</v>
      </c>
      <c r="E22" s="197" t="s">
        <v>83</v>
      </c>
      <c r="F22" s="208" t="s">
        <v>121</v>
      </c>
      <c r="G22" s="197" t="s">
        <v>60</v>
      </c>
      <c r="H22" s="199" t="s">
        <v>61</v>
      </c>
      <c r="I22" s="200"/>
      <c r="J22" s="197"/>
      <c r="K22" s="201"/>
      <c r="L22" s="201"/>
      <c r="M22" s="201"/>
      <c r="N22" s="201"/>
      <c r="O22" s="201"/>
      <c r="P22" s="197"/>
      <c r="Q22" s="152"/>
    </row>
    <row r="23" spans="2:17" ht="50.1" customHeight="1">
      <c r="B23" s="154" t="s">
        <v>106</v>
      </c>
      <c r="C23" s="202" t="s">
        <v>122</v>
      </c>
      <c r="D23" s="203" t="s">
        <v>123</v>
      </c>
      <c r="E23" s="204" t="s">
        <v>83</v>
      </c>
      <c r="F23" s="205" t="s">
        <v>124</v>
      </c>
      <c r="G23" s="204" t="s">
        <v>60</v>
      </c>
      <c r="H23" s="199" t="s">
        <v>61</v>
      </c>
      <c r="I23" s="200"/>
      <c r="J23" s="204"/>
      <c r="K23" s="207"/>
      <c r="L23" s="207"/>
      <c r="M23" s="207"/>
      <c r="N23" s="207"/>
      <c r="O23" s="207"/>
      <c r="P23" s="204"/>
      <c r="Q23" s="153"/>
    </row>
    <row r="24" spans="2:17" ht="50.1" customHeight="1">
      <c r="B24" s="154" t="s">
        <v>106</v>
      </c>
      <c r="C24" s="202" t="s">
        <v>125</v>
      </c>
      <c r="D24" s="203" t="s">
        <v>126</v>
      </c>
      <c r="E24" s="204" t="s">
        <v>58</v>
      </c>
      <c r="F24" s="205" t="s">
        <v>127</v>
      </c>
      <c r="G24" s="197" t="s">
        <v>60</v>
      </c>
      <c r="H24" s="199" t="s">
        <v>61</v>
      </c>
      <c r="I24" s="200"/>
      <c r="J24" s="197"/>
      <c r="K24" s="201"/>
      <c r="L24" s="201"/>
      <c r="M24" s="201"/>
      <c r="N24" s="201"/>
      <c r="O24" s="201"/>
      <c r="P24" s="197"/>
      <c r="Q24" s="152"/>
    </row>
    <row r="25" spans="2:17" ht="50.1" customHeight="1">
      <c r="B25" s="154" t="s">
        <v>106</v>
      </c>
      <c r="C25" s="202" t="s">
        <v>128</v>
      </c>
      <c r="D25" s="203" t="s">
        <v>129</v>
      </c>
      <c r="E25" s="204" t="s">
        <v>58</v>
      </c>
      <c r="F25" s="210" t="s">
        <v>130</v>
      </c>
      <c r="G25" s="204" t="s">
        <v>60</v>
      </c>
      <c r="H25" s="199" t="s">
        <v>61</v>
      </c>
      <c r="I25" s="200"/>
      <c r="J25" s="204"/>
      <c r="K25" s="207"/>
      <c r="L25" s="207"/>
      <c r="M25" s="207"/>
      <c r="N25" s="207"/>
      <c r="O25" s="207"/>
      <c r="P25" s="204"/>
      <c r="Q25" s="153"/>
    </row>
    <row r="26" spans="2:17" ht="50.1" customHeight="1">
      <c r="B26" s="154" t="s">
        <v>106</v>
      </c>
      <c r="C26" s="195" t="s">
        <v>131</v>
      </c>
      <c r="D26" s="196" t="s">
        <v>132</v>
      </c>
      <c r="E26" s="197" t="s">
        <v>58</v>
      </c>
      <c r="F26" s="198" t="s">
        <v>133</v>
      </c>
      <c r="G26" s="197" t="s">
        <v>60</v>
      </c>
      <c r="H26" s="199" t="s">
        <v>61</v>
      </c>
      <c r="I26" s="200"/>
      <c r="J26" s="197"/>
      <c r="K26" s="201"/>
      <c r="L26" s="201"/>
      <c r="M26" s="201"/>
      <c r="N26" s="201"/>
      <c r="O26" s="201"/>
      <c r="P26" s="197"/>
      <c r="Q26" s="152"/>
    </row>
    <row r="27" spans="2:17" ht="50.1" customHeight="1">
      <c r="B27" s="154" t="s">
        <v>106</v>
      </c>
      <c r="C27" s="211" t="s">
        <v>134</v>
      </c>
      <c r="D27" s="212" t="s">
        <v>135</v>
      </c>
      <c r="E27" s="213" t="s">
        <v>58</v>
      </c>
      <c r="F27" s="218" t="s">
        <v>136</v>
      </c>
      <c r="G27" s="213" t="s">
        <v>60</v>
      </c>
      <c r="H27" s="199" t="s">
        <v>61</v>
      </c>
      <c r="I27" s="200"/>
      <c r="J27" s="213"/>
      <c r="K27" s="217"/>
      <c r="L27" s="217"/>
      <c r="M27" s="217"/>
      <c r="N27" s="217"/>
      <c r="O27" s="217"/>
      <c r="P27" s="213"/>
      <c r="Q27" s="155"/>
    </row>
    <row r="28" spans="2:17" ht="50.1" customHeight="1">
      <c r="B28" s="154" t="s">
        <v>106</v>
      </c>
      <c r="C28" s="195" t="s">
        <v>137</v>
      </c>
      <c r="D28" s="196" t="s">
        <v>138</v>
      </c>
      <c r="E28" s="197" t="s">
        <v>58</v>
      </c>
      <c r="F28" s="198" t="s">
        <v>139</v>
      </c>
      <c r="G28" s="197" t="s">
        <v>60</v>
      </c>
      <c r="H28" s="199" t="s">
        <v>61</v>
      </c>
      <c r="I28" s="200"/>
      <c r="J28" s="197"/>
      <c r="K28" s="201"/>
      <c r="L28" s="201"/>
      <c r="M28" s="201"/>
      <c r="N28" s="201"/>
      <c r="O28" s="201"/>
      <c r="P28" s="197"/>
      <c r="Q28" s="152"/>
    </row>
    <row r="29" spans="2:17" ht="50.1" customHeight="1">
      <c r="B29" s="154" t="s">
        <v>106</v>
      </c>
      <c r="C29" s="211" t="s">
        <v>140</v>
      </c>
      <c r="D29" s="212" t="s">
        <v>141</v>
      </c>
      <c r="E29" s="213" t="s">
        <v>58</v>
      </c>
      <c r="F29" s="214" t="s">
        <v>142</v>
      </c>
      <c r="G29" s="213" t="s">
        <v>60</v>
      </c>
      <c r="H29" s="199" t="s">
        <v>61</v>
      </c>
      <c r="I29" s="200"/>
      <c r="J29" s="213"/>
      <c r="K29" s="217"/>
      <c r="L29" s="217"/>
      <c r="M29" s="217"/>
      <c r="N29" s="217"/>
      <c r="O29" s="217"/>
      <c r="P29" s="213"/>
      <c r="Q29" s="155"/>
    </row>
    <row r="30" spans="2:17" ht="50.1" customHeight="1">
      <c r="B30" s="154" t="s">
        <v>106</v>
      </c>
      <c r="C30" s="195" t="s">
        <v>143</v>
      </c>
      <c r="D30" s="196" t="s">
        <v>144</v>
      </c>
      <c r="E30" s="197" t="s">
        <v>58</v>
      </c>
      <c r="F30" s="208" t="s">
        <v>145</v>
      </c>
      <c r="G30" s="197" t="s">
        <v>60</v>
      </c>
      <c r="H30" s="199" t="s">
        <v>61</v>
      </c>
      <c r="I30" s="200"/>
      <c r="J30" s="197"/>
      <c r="K30" s="201"/>
      <c r="L30" s="201"/>
      <c r="M30" s="201"/>
      <c r="N30" s="201"/>
      <c r="O30" s="201"/>
      <c r="P30" s="197"/>
      <c r="Q30" s="152"/>
    </row>
    <row r="31" spans="2:17" ht="50.1" customHeight="1">
      <c r="B31" s="151" t="s">
        <v>146</v>
      </c>
      <c r="C31" s="211" t="s">
        <v>147</v>
      </c>
      <c r="D31" s="212" t="s">
        <v>148</v>
      </c>
      <c r="E31" s="213" t="s">
        <v>58</v>
      </c>
      <c r="F31" s="214" t="s">
        <v>149</v>
      </c>
      <c r="G31" s="213" t="s">
        <v>60</v>
      </c>
      <c r="H31" s="199" t="s">
        <v>61</v>
      </c>
      <c r="I31" s="200"/>
      <c r="J31" s="213"/>
      <c r="K31" s="217"/>
      <c r="L31" s="217"/>
      <c r="M31" s="217"/>
      <c r="N31" s="217"/>
      <c r="O31" s="217"/>
      <c r="P31" s="213"/>
      <c r="Q31" s="155"/>
    </row>
    <row r="32" spans="2:17" ht="50.1" customHeight="1">
      <c r="B32" s="151" t="s">
        <v>146</v>
      </c>
      <c r="C32" s="195" t="s">
        <v>150</v>
      </c>
      <c r="D32" s="196" t="s">
        <v>151</v>
      </c>
      <c r="E32" s="197" t="s">
        <v>58</v>
      </c>
      <c r="F32" s="198" t="s">
        <v>152</v>
      </c>
      <c r="G32" s="197" t="s">
        <v>60</v>
      </c>
      <c r="H32" s="199" t="s">
        <v>61</v>
      </c>
      <c r="I32" s="200"/>
      <c r="J32" s="197"/>
      <c r="K32" s="201"/>
      <c r="L32" s="201"/>
      <c r="M32" s="201"/>
      <c r="N32" s="201"/>
      <c r="O32" s="201"/>
      <c r="P32" s="197"/>
      <c r="Q32" s="152"/>
    </row>
    <row r="33" spans="2:17" ht="50.1" customHeight="1">
      <c r="B33" s="151" t="s">
        <v>146</v>
      </c>
      <c r="C33" s="211" t="s">
        <v>153</v>
      </c>
      <c r="D33" s="219" t="s">
        <v>154</v>
      </c>
      <c r="E33" s="213" t="s">
        <v>58</v>
      </c>
      <c r="F33" s="218" t="s">
        <v>155</v>
      </c>
      <c r="G33" s="213" t="s">
        <v>60</v>
      </c>
      <c r="H33" s="199" t="s">
        <v>102</v>
      </c>
      <c r="I33" s="200"/>
      <c r="J33" s="213"/>
      <c r="K33" s="217"/>
      <c r="L33" s="217"/>
      <c r="M33" s="217"/>
      <c r="N33" s="217"/>
      <c r="O33" s="217"/>
      <c r="P33" s="213"/>
      <c r="Q33" s="155"/>
    </row>
    <row r="34" spans="2:17" ht="50.1" customHeight="1">
      <c r="B34" s="151" t="s">
        <v>146</v>
      </c>
      <c r="C34" s="195" t="s">
        <v>156</v>
      </c>
      <c r="D34" s="196" t="s">
        <v>157</v>
      </c>
      <c r="E34" s="197" t="s">
        <v>58</v>
      </c>
      <c r="F34" s="198" t="s">
        <v>158</v>
      </c>
      <c r="G34" s="197" t="s">
        <v>60</v>
      </c>
      <c r="H34" s="199" t="s">
        <v>61</v>
      </c>
      <c r="I34" s="200"/>
      <c r="J34" s="197"/>
      <c r="K34" s="201"/>
      <c r="L34" s="201"/>
      <c r="M34" s="201"/>
      <c r="N34" s="201"/>
      <c r="O34" s="201"/>
      <c r="P34" s="197"/>
      <c r="Q34" s="152"/>
    </row>
    <row r="35" spans="2:17" ht="50.1" customHeight="1">
      <c r="B35" s="151" t="s">
        <v>146</v>
      </c>
      <c r="C35" s="202" t="s">
        <v>159</v>
      </c>
      <c r="D35" s="212" t="s">
        <v>160</v>
      </c>
      <c r="E35" s="213" t="s">
        <v>58</v>
      </c>
      <c r="F35" s="214" t="s">
        <v>161</v>
      </c>
      <c r="G35" s="204" t="s">
        <v>60</v>
      </c>
      <c r="H35" s="199" t="s">
        <v>61</v>
      </c>
      <c r="I35" s="200"/>
      <c r="J35" s="204"/>
      <c r="K35" s="207"/>
      <c r="L35" s="207"/>
      <c r="M35" s="207"/>
      <c r="N35" s="207"/>
      <c r="O35" s="207"/>
      <c r="P35" s="204"/>
      <c r="Q35" s="153"/>
    </row>
    <row r="36" spans="2:17" ht="50.1" customHeight="1">
      <c r="B36" s="151" t="s">
        <v>146</v>
      </c>
      <c r="C36" s="195" t="s">
        <v>162</v>
      </c>
      <c r="D36" s="196" t="s">
        <v>163</v>
      </c>
      <c r="E36" s="197" t="s">
        <v>58</v>
      </c>
      <c r="F36" s="198" t="s">
        <v>164</v>
      </c>
      <c r="G36" s="197" t="s">
        <v>60</v>
      </c>
      <c r="H36" s="199" t="s">
        <v>61</v>
      </c>
      <c r="I36" s="200"/>
      <c r="J36" s="197"/>
      <c r="K36" s="201"/>
      <c r="L36" s="201"/>
      <c r="M36" s="201"/>
      <c r="N36" s="201"/>
      <c r="O36" s="201"/>
      <c r="P36" s="197"/>
      <c r="Q36" s="152"/>
    </row>
    <row r="37" spans="2:17" ht="50.1" customHeight="1">
      <c r="B37" s="151" t="s">
        <v>146</v>
      </c>
      <c r="C37" s="211" t="s">
        <v>165</v>
      </c>
      <c r="D37" s="212" t="s">
        <v>166</v>
      </c>
      <c r="E37" s="213" t="s">
        <v>58</v>
      </c>
      <c r="F37" s="214" t="s">
        <v>167</v>
      </c>
      <c r="G37" s="213" t="s">
        <v>60</v>
      </c>
      <c r="H37" s="199" t="s">
        <v>61</v>
      </c>
      <c r="I37" s="200"/>
      <c r="J37" s="213"/>
      <c r="K37" s="217"/>
      <c r="L37" s="217"/>
      <c r="M37" s="217"/>
      <c r="N37" s="217"/>
      <c r="O37" s="217"/>
      <c r="P37" s="213"/>
      <c r="Q37" s="155"/>
    </row>
    <row r="38" spans="2:17" ht="50.1" customHeight="1">
      <c r="B38" s="151" t="s">
        <v>146</v>
      </c>
      <c r="C38" s="195" t="s">
        <v>168</v>
      </c>
      <c r="D38" s="196" t="s">
        <v>169</v>
      </c>
      <c r="E38" s="197" t="s">
        <v>58</v>
      </c>
      <c r="F38" s="208" t="s">
        <v>170</v>
      </c>
      <c r="G38" s="197" t="s">
        <v>60</v>
      </c>
      <c r="H38" s="199" t="s">
        <v>102</v>
      </c>
      <c r="I38" s="200"/>
      <c r="J38" s="197"/>
      <c r="K38" s="201"/>
      <c r="L38" s="201"/>
      <c r="M38" s="201"/>
      <c r="N38" s="201"/>
      <c r="O38" s="201"/>
      <c r="P38" s="197"/>
      <c r="Q38" s="152"/>
    </row>
    <row r="39" spans="2:17" ht="114.75" customHeight="1">
      <c r="B39" s="154" t="s">
        <v>171</v>
      </c>
      <c r="C39" s="211" t="s">
        <v>172</v>
      </c>
      <c r="D39" s="212" t="s">
        <v>173</v>
      </c>
      <c r="E39" s="213" t="s">
        <v>58</v>
      </c>
      <c r="F39" s="214" t="s">
        <v>174</v>
      </c>
      <c r="G39" s="213" t="s">
        <v>60</v>
      </c>
      <c r="H39" s="215" t="s">
        <v>175</v>
      </c>
      <c r="I39" s="200"/>
      <c r="J39" s="213"/>
      <c r="K39" s="225" t="s">
        <v>435</v>
      </c>
      <c r="L39" s="217"/>
      <c r="M39" s="217"/>
      <c r="N39" s="217"/>
      <c r="O39" s="217" t="s">
        <v>402</v>
      </c>
      <c r="P39" s="213" t="s">
        <v>177</v>
      </c>
      <c r="Q39" s="155" t="s">
        <v>227</v>
      </c>
    </row>
    <row r="40" spans="2:17" ht="50.1" customHeight="1">
      <c r="B40" s="154" t="s">
        <v>171</v>
      </c>
      <c r="C40" s="195" t="s">
        <v>179</v>
      </c>
      <c r="D40" s="221" t="s">
        <v>180</v>
      </c>
      <c r="E40" s="197" t="s">
        <v>58</v>
      </c>
      <c r="F40" s="198" t="s">
        <v>181</v>
      </c>
      <c r="G40" s="197" t="s">
        <v>60</v>
      </c>
      <c r="H40" s="199" t="s">
        <v>102</v>
      </c>
      <c r="I40" s="200"/>
      <c r="J40" s="197"/>
      <c r="K40" s="201"/>
      <c r="L40" s="201"/>
      <c r="M40" s="201"/>
      <c r="N40" s="201"/>
      <c r="O40" s="201"/>
      <c r="P40" s="197"/>
      <c r="Q40" s="152"/>
    </row>
    <row r="41" spans="2:17" ht="47.25" customHeight="1">
      <c r="B41" s="151" t="s">
        <v>182</v>
      </c>
      <c r="C41" s="211" t="s">
        <v>183</v>
      </c>
      <c r="D41" s="212" t="s">
        <v>184</v>
      </c>
      <c r="E41" s="213" t="s">
        <v>58</v>
      </c>
      <c r="F41" s="218" t="s">
        <v>185</v>
      </c>
      <c r="G41" s="213" t="s">
        <v>60</v>
      </c>
      <c r="H41" s="215" t="s">
        <v>102</v>
      </c>
      <c r="I41" s="200"/>
      <c r="J41" s="213"/>
      <c r="K41" s="231"/>
      <c r="L41" s="217"/>
      <c r="M41" s="217"/>
      <c r="N41" s="217"/>
      <c r="O41" s="217"/>
      <c r="P41" s="213"/>
      <c r="Q41" s="155"/>
    </row>
    <row r="42" spans="2:17" ht="50.1" customHeight="1">
      <c r="B42" s="151" t="s">
        <v>182</v>
      </c>
      <c r="C42" s="195" t="s">
        <v>186</v>
      </c>
      <c r="D42" s="196" t="s">
        <v>187</v>
      </c>
      <c r="E42" s="197" t="s">
        <v>58</v>
      </c>
      <c r="F42" s="208" t="s">
        <v>188</v>
      </c>
      <c r="G42" s="197" t="s">
        <v>60</v>
      </c>
      <c r="H42" s="199" t="s">
        <v>61</v>
      </c>
      <c r="I42" s="200"/>
      <c r="J42" s="197"/>
      <c r="K42" s="201"/>
      <c r="L42" s="201"/>
      <c r="M42" s="201"/>
      <c r="N42" s="201"/>
      <c r="O42" s="201"/>
      <c r="P42" s="197"/>
      <c r="Q42" s="152"/>
    </row>
    <row r="43" spans="2:17" ht="50.1" customHeight="1">
      <c r="B43" s="151" t="s">
        <v>182</v>
      </c>
      <c r="C43" s="211" t="s">
        <v>189</v>
      </c>
      <c r="D43" s="212" t="s">
        <v>190</v>
      </c>
      <c r="E43" s="213" t="s">
        <v>58</v>
      </c>
      <c r="F43" s="210" t="s">
        <v>191</v>
      </c>
      <c r="G43" s="213" t="s">
        <v>60</v>
      </c>
      <c r="H43" s="215" t="s">
        <v>102</v>
      </c>
      <c r="I43" s="200"/>
      <c r="J43" s="213"/>
      <c r="K43" s="217"/>
      <c r="L43" s="217"/>
      <c r="M43" s="217"/>
      <c r="N43" s="217"/>
      <c r="O43" s="217"/>
      <c r="P43" s="213"/>
      <c r="Q43" s="155"/>
    </row>
    <row r="44" spans="2:17" ht="50.1" customHeight="1">
      <c r="B44" s="151" t="s">
        <v>182</v>
      </c>
      <c r="C44" s="195" t="s">
        <v>192</v>
      </c>
      <c r="D44" s="196" t="s">
        <v>193</v>
      </c>
      <c r="E44" s="197" t="s">
        <v>58</v>
      </c>
      <c r="F44" s="208" t="s">
        <v>194</v>
      </c>
      <c r="G44" s="197" t="s">
        <v>60</v>
      </c>
      <c r="H44" s="199" t="s">
        <v>102</v>
      </c>
      <c r="I44" s="200"/>
      <c r="J44" s="197"/>
      <c r="K44" s="201"/>
      <c r="L44" s="201"/>
      <c r="M44" s="201"/>
      <c r="N44" s="201"/>
      <c r="O44" s="201"/>
      <c r="P44" s="197"/>
      <c r="Q44" s="152"/>
    </row>
    <row r="45" spans="2:17" ht="50.1" customHeight="1">
      <c r="B45" s="151" t="s">
        <v>182</v>
      </c>
      <c r="C45" s="211" t="s">
        <v>195</v>
      </c>
      <c r="D45" s="212" t="s">
        <v>196</v>
      </c>
      <c r="E45" s="213" t="s">
        <v>83</v>
      </c>
      <c r="F45" s="214" t="s">
        <v>197</v>
      </c>
      <c r="G45" s="213" t="s">
        <v>60</v>
      </c>
      <c r="H45" s="215" t="s">
        <v>102</v>
      </c>
      <c r="I45" s="200"/>
      <c r="J45" s="213"/>
      <c r="K45" s="217"/>
      <c r="L45" s="217"/>
      <c r="M45" s="217"/>
      <c r="N45" s="217"/>
      <c r="O45" s="217"/>
      <c r="P45" s="213"/>
      <c r="Q45" s="155"/>
    </row>
    <row r="46" spans="2:17" ht="50.1" customHeight="1">
      <c r="B46" s="154" t="s">
        <v>198</v>
      </c>
      <c r="C46" s="195" t="s">
        <v>199</v>
      </c>
      <c r="D46" s="196" t="s">
        <v>200</v>
      </c>
      <c r="E46" s="195" t="s">
        <v>58</v>
      </c>
      <c r="F46" s="198" t="s">
        <v>201</v>
      </c>
      <c r="G46" s="197" t="s">
        <v>60</v>
      </c>
      <c r="H46" s="199" t="s">
        <v>61</v>
      </c>
      <c r="I46" s="200"/>
      <c r="J46" s="197"/>
      <c r="K46" s="201"/>
      <c r="L46" s="201"/>
      <c r="M46" s="201"/>
      <c r="N46" s="201"/>
      <c r="O46" s="201"/>
      <c r="P46" s="197"/>
      <c r="Q46" s="152"/>
    </row>
    <row r="47" spans="2:17" ht="50.1" customHeight="1">
      <c r="B47" s="154" t="s">
        <v>198</v>
      </c>
      <c r="C47" s="202" t="s">
        <v>202</v>
      </c>
      <c r="D47" s="219" t="s">
        <v>203</v>
      </c>
      <c r="E47" s="211" t="s">
        <v>58</v>
      </c>
      <c r="F47" s="214" t="s">
        <v>204</v>
      </c>
      <c r="G47" s="204" t="s">
        <v>60</v>
      </c>
      <c r="H47" s="223" t="s">
        <v>61</v>
      </c>
      <c r="I47" s="200"/>
      <c r="J47" s="204"/>
      <c r="K47" s="207"/>
      <c r="L47" s="207"/>
      <c r="M47" s="207"/>
      <c r="N47" s="207"/>
      <c r="O47" s="207"/>
      <c r="P47" s="204"/>
      <c r="Q47" s="153"/>
    </row>
    <row r="48" spans="2:17" ht="50.1" customHeight="1">
      <c r="B48" s="154" t="s">
        <v>198</v>
      </c>
      <c r="C48" s="195" t="s">
        <v>205</v>
      </c>
      <c r="D48" s="196" t="s">
        <v>206</v>
      </c>
      <c r="E48" s="195" t="s">
        <v>58</v>
      </c>
      <c r="F48" s="208" t="s">
        <v>207</v>
      </c>
      <c r="G48" s="197" t="s">
        <v>60</v>
      </c>
      <c r="H48" s="199" t="s">
        <v>102</v>
      </c>
      <c r="I48" s="200"/>
      <c r="J48" s="197"/>
      <c r="K48" s="201"/>
      <c r="L48" s="201"/>
      <c r="M48" s="201"/>
      <c r="N48" s="201"/>
      <c r="O48" s="201"/>
      <c r="P48" s="197"/>
      <c r="Q48" s="152"/>
    </row>
    <row r="49" spans="2:17" ht="50.1" customHeight="1">
      <c r="B49" s="154" t="s">
        <v>198</v>
      </c>
      <c r="C49" s="202" t="s">
        <v>208</v>
      </c>
      <c r="D49" s="212" t="s">
        <v>209</v>
      </c>
      <c r="E49" s="211" t="s">
        <v>58</v>
      </c>
      <c r="F49" s="218" t="s">
        <v>210</v>
      </c>
      <c r="G49" s="204" t="s">
        <v>60</v>
      </c>
      <c r="H49" s="223" t="s">
        <v>102</v>
      </c>
      <c r="I49" s="200"/>
      <c r="J49" s="204"/>
      <c r="K49" s="207"/>
      <c r="L49" s="207"/>
      <c r="M49" s="207"/>
      <c r="N49" s="207"/>
      <c r="O49" s="207"/>
      <c r="P49" s="204"/>
      <c r="Q49" s="153"/>
    </row>
    <row r="50" spans="2:17" ht="50.1" customHeight="1">
      <c r="B50" s="154" t="s">
        <v>198</v>
      </c>
      <c r="C50" s="195" t="s">
        <v>211</v>
      </c>
      <c r="D50" s="196" t="s">
        <v>212</v>
      </c>
      <c r="E50" s="195" t="s">
        <v>58</v>
      </c>
      <c r="F50" s="198" t="s">
        <v>213</v>
      </c>
      <c r="G50" s="197" t="s">
        <v>60</v>
      </c>
      <c r="H50" s="199" t="s">
        <v>102</v>
      </c>
      <c r="I50" s="200"/>
      <c r="J50" s="197"/>
      <c r="K50" s="201"/>
      <c r="L50" s="201"/>
      <c r="M50" s="201"/>
      <c r="N50" s="201"/>
      <c r="O50" s="201"/>
      <c r="P50" s="197"/>
      <c r="Q50" s="152"/>
    </row>
    <row r="51" spans="2:17" ht="50.1" customHeight="1">
      <c r="B51" s="154" t="s">
        <v>198</v>
      </c>
      <c r="C51" s="202" t="s">
        <v>214</v>
      </c>
      <c r="D51" s="212" t="s">
        <v>215</v>
      </c>
      <c r="E51" s="211" t="s">
        <v>58</v>
      </c>
      <c r="F51" s="214" t="s">
        <v>216</v>
      </c>
      <c r="G51" s="204" t="s">
        <v>60</v>
      </c>
      <c r="H51" s="223" t="s">
        <v>175</v>
      </c>
      <c r="I51" s="200"/>
      <c r="J51" s="204"/>
      <c r="K51" s="225" t="s">
        <v>436</v>
      </c>
      <c r="L51" s="207"/>
      <c r="M51" s="207"/>
      <c r="N51" s="207"/>
      <c r="O51" s="207"/>
      <c r="P51" s="204" t="s">
        <v>437</v>
      </c>
      <c r="Q51" s="153" t="s">
        <v>178</v>
      </c>
    </row>
    <row r="52" spans="2:17" ht="50.1" customHeight="1">
      <c r="B52" s="154" t="s">
        <v>198</v>
      </c>
      <c r="C52" s="195" t="s">
        <v>217</v>
      </c>
      <c r="D52" s="208" t="s">
        <v>218</v>
      </c>
      <c r="E52" s="195" t="s">
        <v>83</v>
      </c>
      <c r="F52" s="208" t="s">
        <v>219</v>
      </c>
      <c r="G52" s="197" t="s">
        <v>60</v>
      </c>
      <c r="H52" s="199" t="s">
        <v>61</v>
      </c>
      <c r="I52" s="200"/>
      <c r="J52" s="197"/>
      <c r="K52" s="201"/>
      <c r="L52" s="201"/>
      <c r="M52" s="201"/>
      <c r="N52" s="201"/>
      <c r="O52" s="201"/>
      <c r="P52" s="197"/>
      <c r="Q52" s="152"/>
    </row>
    <row r="53" spans="2:17" ht="50.1" customHeight="1">
      <c r="B53" s="154" t="s">
        <v>198</v>
      </c>
      <c r="C53" s="211" t="s">
        <v>220</v>
      </c>
      <c r="D53" s="218" t="s">
        <v>221</v>
      </c>
      <c r="E53" s="211" t="s">
        <v>83</v>
      </c>
      <c r="F53" s="214" t="s">
        <v>222</v>
      </c>
      <c r="G53" s="213" t="s">
        <v>60</v>
      </c>
      <c r="H53" s="215" t="s">
        <v>61</v>
      </c>
      <c r="I53" s="200"/>
      <c r="J53" s="213"/>
      <c r="K53" s="217"/>
      <c r="L53" s="217"/>
      <c r="M53" s="217"/>
      <c r="N53" s="217"/>
      <c r="O53" s="217"/>
      <c r="P53" s="213"/>
      <c r="Q53" s="155"/>
    </row>
    <row r="54" spans="2:17" ht="66.75" customHeight="1">
      <c r="B54" s="154" t="s">
        <v>198</v>
      </c>
      <c r="C54" s="195" t="s">
        <v>223</v>
      </c>
      <c r="D54" s="208" t="s">
        <v>224</v>
      </c>
      <c r="E54" s="195" t="s">
        <v>58</v>
      </c>
      <c r="F54" s="198" t="s">
        <v>225</v>
      </c>
      <c r="G54" s="197" t="s">
        <v>60</v>
      </c>
      <c r="H54" s="199" t="s">
        <v>175</v>
      </c>
      <c r="I54" s="200"/>
      <c r="J54" s="197"/>
      <c r="K54" s="224" t="s">
        <v>438</v>
      </c>
      <c r="L54" s="201"/>
      <c r="M54" s="201"/>
      <c r="N54" s="201"/>
      <c r="O54" s="201" t="s">
        <v>402</v>
      </c>
      <c r="P54" s="197"/>
      <c r="Q54" s="152"/>
    </row>
    <row r="55" spans="2:17" ht="76.5" customHeight="1">
      <c r="B55" s="154" t="s">
        <v>198</v>
      </c>
      <c r="C55" s="211" t="s">
        <v>228</v>
      </c>
      <c r="D55" s="218" t="s">
        <v>229</v>
      </c>
      <c r="E55" s="211" t="s">
        <v>58</v>
      </c>
      <c r="F55" s="214" t="s">
        <v>230</v>
      </c>
      <c r="G55" s="213" t="s">
        <v>60</v>
      </c>
      <c r="H55" s="215" t="s">
        <v>175</v>
      </c>
      <c r="I55" s="200"/>
      <c r="J55" s="213"/>
      <c r="K55" s="220" t="s">
        <v>439</v>
      </c>
      <c r="L55" s="217"/>
      <c r="M55" s="217"/>
      <c r="N55" s="217"/>
      <c r="O55" s="217"/>
      <c r="P55" s="213" t="s">
        <v>177</v>
      </c>
      <c r="Q55" s="155" t="s">
        <v>227</v>
      </c>
    </row>
    <row r="56" spans="2:17" ht="59.25" customHeight="1">
      <c r="B56" s="151" t="s">
        <v>231</v>
      </c>
      <c r="C56" s="195" t="s">
        <v>232</v>
      </c>
      <c r="D56" s="208" t="s">
        <v>233</v>
      </c>
      <c r="E56" s="195" t="s">
        <v>58</v>
      </c>
      <c r="F56" s="198" t="s">
        <v>234</v>
      </c>
      <c r="G56" s="197" t="s">
        <v>60</v>
      </c>
      <c r="H56" s="199" t="s">
        <v>175</v>
      </c>
      <c r="I56" s="200"/>
      <c r="J56" s="197"/>
      <c r="K56" s="224" t="s">
        <v>440</v>
      </c>
      <c r="L56" s="201"/>
      <c r="M56" s="201"/>
      <c r="N56" s="201"/>
      <c r="O56" s="201"/>
      <c r="P56" s="197" t="s">
        <v>437</v>
      </c>
      <c r="Q56" s="152" t="s">
        <v>178</v>
      </c>
    </row>
    <row r="57" spans="2:17" ht="50.1" customHeight="1">
      <c r="B57" s="151" t="s">
        <v>231</v>
      </c>
      <c r="C57" s="202" t="s">
        <v>235</v>
      </c>
      <c r="D57" s="210" t="s">
        <v>236</v>
      </c>
      <c r="E57" s="202" t="s">
        <v>58</v>
      </c>
      <c r="F57" s="205" t="s">
        <v>237</v>
      </c>
      <c r="G57" s="204" t="s">
        <v>60</v>
      </c>
      <c r="H57" s="223" t="s">
        <v>175</v>
      </c>
      <c r="I57" s="200"/>
      <c r="J57" s="204"/>
      <c r="K57" s="207"/>
      <c r="L57" s="207"/>
      <c r="M57" s="207"/>
      <c r="N57" s="207"/>
      <c r="O57" s="207" t="s">
        <v>402</v>
      </c>
      <c r="P57" s="204"/>
      <c r="Q57" s="153"/>
    </row>
    <row r="58" spans="2:17" ht="50.1" customHeight="1">
      <c r="B58" s="151" t="s">
        <v>231</v>
      </c>
      <c r="C58" s="195" t="s">
        <v>239</v>
      </c>
      <c r="D58" s="208" t="s">
        <v>240</v>
      </c>
      <c r="E58" s="195" t="s">
        <v>58</v>
      </c>
      <c r="F58" s="198" t="s">
        <v>241</v>
      </c>
      <c r="G58" s="197" t="s">
        <v>60</v>
      </c>
      <c r="H58" s="199" t="s">
        <v>102</v>
      </c>
      <c r="I58" s="200"/>
      <c r="J58" s="197"/>
      <c r="K58" s="201"/>
      <c r="L58" s="201"/>
      <c r="M58" s="201"/>
      <c r="N58" s="201"/>
      <c r="O58" s="201"/>
      <c r="P58" s="197"/>
      <c r="Q58" s="152"/>
    </row>
    <row r="59" spans="2:17" ht="50.1" customHeight="1">
      <c r="B59" s="151" t="s">
        <v>231</v>
      </c>
      <c r="C59" s="202" t="s">
        <v>242</v>
      </c>
      <c r="D59" s="210" t="s">
        <v>243</v>
      </c>
      <c r="E59" s="202" t="s">
        <v>58</v>
      </c>
      <c r="F59" s="205" t="s">
        <v>244</v>
      </c>
      <c r="G59" s="204" t="s">
        <v>60</v>
      </c>
      <c r="H59" s="223" t="s">
        <v>61</v>
      </c>
      <c r="I59" s="200"/>
      <c r="J59" s="204"/>
      <c r="K59" s="207"/>
      <c r="L59" s="207"/>
      <c r="M59" s="207"/>
      <c r="N59" s="207"/>
      <c r="O59" s="207"/>
      <c r="P59" s="204"/>
      <c r="Q59" s="153"/>
    </row>
    <row r="60" spans="2:17" ht="50.1" customHeight="1">
      <c r="B60" s="154" t="s">
        <v>245</v>
      </c>
      <c r="C60" s="195" t="s">
        <v>246</v>
      </c>
      <c r="D60" s="208" t="s">
        <v>247</v>
      </c>
      <c r="E60" s="195" t="s">
        <v>58</v>
      </c>
      <c r="F60" s="198" t="s">
        <v>248</v>
      </c>
      <c r="G60" s="197" t="s">
        <v>60</v>
      </c>
      <c r="H60" s="199" t="s">
        <v>102</v>
      </c>
      <c r="I60" s="200"/>
      <c r="J60" s="197"/>
      <c r="K60" s="201"/>
      <c r="L60" s="201"/>
      <c r="M60" s="201"/>
      <c r="N60" s="201"/>
      <c r="O60" s="201"/>
      <c r="P60" s="197"/>
      <c r="Q60" s="152"/>
    </row>
    <row r="61" spans="2:17" ht="50.1" customHeight="1">
      <c r="B61" s="154" t="s">
        <v>245</v>
      </c>
      <c r="C61" s="202" t="s">
        <v>249</v>
      </c>
      <c r="D61" s="226" t="s">
        <v>250</v>
      </c>
      <c r="E61" s="202" t="s">
        <v>58</v>
      </c>
      <c r="F61" s="205" t="s">
        <v>251</v>
      </c>
      <c r="G61" s="204" t="s">
        <v>60</v>
      </c>
      <c r="H61" s="223" t="s">
        <v>102</v>
      </c>
      <c r="I61" s="200"/>
      <c r="J61" s="204"/>
      <c r="K61" s="207"/>
      <c r="L61" s="207"/>
      <c r="M61" s="207"/>
      <c r="N61" s="207"/>
      <c r="O61" s="207"/>
      <c r="P61" s="204"/>
      <c r="Q61" s="153"/>
    </row>
    <row r="62" spans="2:17" ht="50.1" customHeight="1">
      <c r="B62" s="154" t="s">
        <v>245</v>
      </c>
      <c r="C62" s="195" t="s">
        <v>252</v>
      </c>
      <c r="D62" s="208" t="s">
        <v>253</v>
      </c>
      <c r="E62" s="195" t="s">
        <v>58</v>
      </c>
      <c r="F62" s="198" t="s">
        <v>254</v>
      </c>
      <c r="G62" s="197" t="s">
        <v>60</v>
      </c>
      <c r="H62" s="199" t="s">
        <v>102</v>
      </c>
      <c r="I62" s="200"/>
      <c r="J62" s="197"/>
      <c r="K62" s="201"/>
      <c r="L62" s="201"/>
      <c r="M62" s="201"/>
      <c r="N62" s="201"/>
      <c r="O62" s="201"/>
      <c r="P62" s="197"/>
      <c r="Q62" s="152"/>
    </row>
    <row r="63" spans="2:17" ht="50.1" customHeight="1">
      <c r="B63" s="154" t="s">
        <v>245</v>
      </c>
      <c r="C63" s="202" t="s">
        <v>255</v>
      </c>
      <c r="D63" s="210" t="s">
        <v>256</v>
      </c>
      <c r="E63" s="202" t="s">
        <v>83</v>
      </c>
      <c r="F63" s="205" t="s">
        <v>257</v>
      </c>
      <c r="G63" s="204" t="s">
        <v>60</v>
      </c>
      <c r="H63" s="223" t="s">
        <v>102</v>
      </c>
      <c r="I63" s="200"/>
      <c r="J63" s="204"/>
      <c r="K63" s="207"/>
      <c r="L63" s="207"/>
      <c r="M63" s="207"/>
      <c r="N63" s="207"/>
      <c r="O63" s="207"/>
      <c r="P63" s="204"/>
      <c r="Q63" s="153"/>
    </row>
    <row r="64" spans="2:17" ht="50.1" customHeight="1">
      <c r="B64" s="154" t="s">
        <v>245</v>
      </c>
      <c r="C64" s="195" t="s">
        <v>258</v>
      </c>
      <c r="D64" s="208" t="s">
        <v>259</v>
      </c>
      <c r="E64" s="195" t="s">
        <v>83</v>
      </c>
      <c r="F64" s="198" t="s">
        <v>260</v>
      </c>
      <c r="G64" s="197" t="s">
        <v>60</v>
      </c>
      <c r="H64" s="199" t="s">
        <v>102</v>
      </c>
      <c r="I64" s="200"/>
      <c r="J64" s="197"/>
      <c r="K64" s="201"/>
      <c r="L64" s="201"/>
      <c r="M64" s="201"/>
      <c r="N64" s="201"/>
      <c r="O64" s="201"/>
      <c r="P64" s="197"/>
      <c r="Q64" s="152"/>
    </row>
    <row r="65" spans="2:17" ht="50.1" customHeight="1">
      <c r="B65" s="154" t="s">
        <v>245</v>
      </c>
      <c r="C65" s="211" t="s">
        <v>261</v>
      </c>
      <c r="D65" s="218" t="s">
        <v>262</v>
      </c>
      <c r="E65" s="211" t="s">
        <v>58</v>
      </c>
      <c r="F65" s="214" t="s">
        <v>263</v>
      </c>
      <c r="G65" s="213" t="s">
        <v>60</v>
      </c>
      <c r="H65" s="215" t="s">
        <v>61</v>
      </c>
      <c r="I65" s="200"/>
      <c r="J65" s="213"/>
      <c r="K65" s="217"/>
      <c r="L65" s="217"/>
      <c r="M65" s="217"/>
      <c r="N65" s="217"/>
      <c r="O65" s="217"/>
      <c r="P65" s="213"/>
      <c r="Q65" s="155"/>
    </row>
    <row r="66" spans="2:17" ht="97.5" customHeight="1">
      <c r="B66" s="154" t="s">
        <v>245</v>
      </c>
      <c r="C66" s="195" t="s">
        <v>264</v>
      </c>
      <c r="D66" s="208" t="s">
        <v>265</v>
      </c>
      <c r="E66" s="195" t="s">
        <v>58</v>
      </c>
      <c r="F66" s="198" t="s">
        <v>266</v>
      </c>
      <c r="G66" s="197" t="s">
        <v>60</v>
      </c>
      <c r="H66" s="199" t="s">
        <v>175</v>
      </c>
      <c r="I66" s="200"/>
      <c r="J66" s="197"/>
      <c r="K66" s="224" t="s">
        <v>441</v>
      </c>
      <c r="L66" s="201"/>
      <c r="M66" s="201"/>
      <c r="N66" s="201"/>
      <c r="O66" s="201"/>
      <c r="P66" s="197" t="s">
        <v>177</v>
      </c>
      <c r="Q66" s="152" t="s">
        <v>374</v>
      </c>
    </row>
    <row r="67" spans="2:17" ht="50.1" customHeight="1">
      <c r="B67" s="154" t="s">
        <v>245</v>
      </c>
      <c r="C67" s="211" t="s">
        <v>267</v>
      </c>
      <c r="D67" s="218" t="s">
        <v>268</v>
      </c>
      <c r="E67" s="211" t="s">
        <v>58</v>
      </c>
      <c r="F67" s="218" t="s">
        <v>269</v>
      </c>
      <c r="G67" s="213" t="s">
        <v>60</v>
      </c>
      <c r="H67" s="215" t="s">
        <v>102</v>
      </c>
      <c r="I67" s="200"/>
      <c r="J67" s="213"/>
      <c r="K67" s="217"/>
      <c r="L67" s="217"/>
      <c r="M67" s="217"/>
      <c r="N67" s="217"/>
      <c r="O67" s="217"/>
      <c r="P67" s="213"/>
      <c r="Q67" s="155"/>
    </row>
    <row r="68" spans="2:17" ht="50.1" customHeight="1">
      <c r="B68" s="154" t="s">
        <v>245</v>
      </c>
      <c r="C68" s="195" t="s">
        <v>270</v>
      </c>
      <c r="D68" s="208" t="s">
        <v>271</v>
      </c>
      <c r="E68" s="195" t="s">
        <v>58</v>
      </c>
      <c r="F68" s="198" t="s">
        <v>272</v>
      </c>
      <c r="G68" s="197" t="s">
        <v>60</v>
      </c>
      <c r="H68" s="199" t="s">
        <v>61</v>
      </c>
      <c r="I68" s="200"/>
      <c r="J68" s="197"/>
      <c r="K68" s="201"/>
      <c r="L68" s="201"/>
      <c r="M68" s="201"/>
      <c r="N68" s="201"/>
      <c r="O68" s="201"/>
      <c r="P68" s="197"/>
      <c r="Q68" s="152"/>
    </row>
    <row r="69" spans="2:17" ht="50.1" customHeight="1">
      <c r="B69" s="154" t="s">
        <v>245</v>
      </c>
      <c r="C69" s="211" t="s">
        <v>273</v>
      </c>
      <c r="D69" s="218" t="s">
        <v>274</v>
      </c>
      <c r="E69" s="211" t="s">
        <v>58</v>
      </c>
      <c r="F69" s="214" t="s">
        <v>275</v>
      </c>
      <c r="G69" s="213" t="s">
        <v>60</v>
      </c>
      <c r="H69" s="215" t="s">
        <v>61</v>
      </c>
      <c r="I69" s="200"/>
      <c r="J69" s="213"/>
      <c r="K69" s="217"/>
      <c r="L69" s="217"/>
      <c r="M69" s="217"/>
      <c r="N69" s="217"/>
      <c r="O69" s="217"/>
      <c r="P69" s="213"/>
      <c r="Q69" s="155"/>
    </row>
    <row r="70" spans="2:17" ht="50.1" customHeight="1">
      <c r="B70" s="154" t="s">
        <v>245</v>
      </c>
      <c r="C70" s="195" t="s">
        <v>276</v>
      </c>
      <c r="D70" s="227" t="s">
        <v>277</v>
      </c>
      <c r="E70" s="195" t="s">
        <v>83</v>
      </c>
      <c r="F70" s="198" t="s">
        <v>278</v>
      </c>
      <c r="G70" s="197" t="s">
        <v>60</v>
      </c>
      <c r="H70" s="199" t="s">
        <v>102</v>
      </c>
      <c r="I70" s="200"/>
      <c r="J70" s="197"/>
      <c r="K70" s="201"/>
      <c r="L70" s="201"/>
      <c r="M70" s="201"/>
      <c r="N70" s="201"/>
      <c r="O70" s="201"/>
      <c r="P70" s="197"/>
      <c r="Q70" s="152"/>
    </row>
    <row r="71" spans="2:17" ht="88.5" customHeight="1">
      <c r="B71" s="154" t="s">
        <v>245</v>
      </c>
      <c r="C71" s="202" t="s">
        <v>279</v>
      </c>
      <c r="D71" s="218" t="s">
        <v>280</v>
      </c>
      <c r="E71" s="211" t="s">
        <v>83</v>
      </c>
      <c r="F71" s="214" t="s">
        <v>281</v>
      </c>
      <c r="G71" s="204" t="s">
        <v>60</v>
      </c>
      <c r="H71" s="223" t="s">
        <v>102</v>
      </c>
      <c r="I71" s="200"/>
      <c r="J71" s="204"/>
      <c r="K71" s="225"/>
      <c r="L71" s="207"/>
      <c r="M71" s="207"/>
      <c r="N71" s="207"/>
      <c r="O71" s="207"/>
      <c r="P71" s="204"/>
      <c r="Q71" s="153"/>
    </row>
    <row r="72" spans="2:17" ht="50.1" customHeight="1">
      <c r="B72" s="154" t="s">
        <v>245</v>
      </c>
      <c r="C72" s="195" t="s">
        <v>282</v>
      </c>
      <c r="D72" s="208" t="s">
        <v>283</v>
      </c>
      <c r="E72" s="195" t="s">
        <v>83</v>
      </c>
      <c r="F72" s="198" t="s">
        <v>284</v>
      </c>
      <c r="G72" s="197" t="s">
        <v>60</v>
      </c>
      <c r="H72" s="199" t="s">
        <v>61</v>
      </c>
      <c r="I72" s="200"/>
      <c r="J72" s="197"/>
      <c r="K72" s="201"/>
      <c r="L72" s="201"/>
      <c r="M72" s="201"/>
      <c r="N72" s="201"/>
      <c r="O72" s="201"/>
      <c r="P72" s="197"/>
      <c r="Q72" s="152"/>
    </row>
    <row r="73" spans="2:17" ht="50.1" customHeight="1">
      <c r="B73" s="154" t="s">
        <v>245</v>
      </c>
      <c r="C73" s="202" t="s">
        <v>285</v>
      </c>
      <c r="D73" s="218" t="s">
        <v>286</v>
      </c>
      <c r="E73" s="211" t="s">
        <v>58</v>
      </c>
      <c r="F73" s="214" t="s">
        <v>287</v>
      </c>
      <c r="G73" s="204" t="s">
        <v>60</v>
      </c>
      <c r="H73" s="223" t="s">
        <v>61</v>
      </c>
      <c r="I73" s="200"/>
      <c r="J73" s="204"/>
      <c r="K73" s="207"/>
      <c r="L73" s="207"/>
      <c r="M73" s="207"/>
      <c r="N73" s="207"/>
      <c r="O73" s="207"/>
      <c r="P73" s="204"/>
      <c r="Q73" s="153"/>
    </row>
    <row r="74" spans="2:17" ht="50.1" customHeight="1">
      <c r="B74" s="151" t="s">
        <v>288</v>
      </c>
      <c r="C74" s="195" t="s">
        <v>289</v>
      </c>
      <c r="D74" s="208" t="s">
        <v>290</v>
      </c>
      <c r="E74" s="195" t="s">
        <v>58</v>
      </c>
      <c r="F74" s="208" t="s">
        <v>291</v>
      </c>
      <c r="G74" s="197" t="s">
        <v>60</v>
      </c>
      <c r="H74" s="199" t="s">
        <v>102</v>
      </c>
      <c r="I74" s="200"/>
      <c r="J74" s="197"/>
      <c r="K74" s="201"/>
      <c r="L74" s="201"/>
      <c r="M74" s="201"/>
      <c r="N74" s="201"/>
      <c r="O74" s="201"/>
      <c r="P74" s="197"/>
      <c r="Q74" s="152"/>
    </row>
    <row r="75" spans="2:17" ht="70.5" customHeight="1">
      <c r="B75" s="151" t="s">
        <v>288</v>
      </c>
      <c r="C75" s="211" t="s">
        <v>292</v>
      </c>
      <c r="D75" s="218" t="s">
        <v>293</v>
      </c>
      <c r="E75" s="211" t="s">
        <v>58</v>
      </c>
      <c r="F75" s="214" t="s">
        <v>294</v>
      </c>
      <c r="G75" s="213" t="s">
        <v>60</v>
      </c>
      <c r="H75" s="215" t="s">
        <v>175</v>
      </c>
      <c r="I75" s="200"/>
      <c r="J75" s="213"/>
      <c r="K75" s="220" t="s">
        <v>442</v>
      </c>
      <c r="L75" s="217"/>
      <c r="M75" s="217"/>
      <c r="N75" s="217"/>
      <c r="O75" s="217"/>
      <c r="P75" s="213" t="s">
        <v>177</v>
      </c>
      <c r="Q75" s="155" t="s">
        <v>178</v>
      </c>
    </row>
    <row r="76" spans="2:17" ht="50.1" customHeight="1">
      <c r="B76" s="151" t="s">
        <v>288</v>
      </c>
      <c r="C76" s="195" t="s">
        <v>295</v>
      </c>
      <c r="D76" s="208" t="s">
        <v>296</v>
      </c>
      <c r="E76" s="195" t="s">
        <v>83</v>
      </c>
      <c r="F76" s="198" t="s">
        <v>297</v>
      </c>
      <c r="G76" s="197" t="s">
        <v>60</v>
      </c>
      <c r="H76" s="199" t="s">
        <v>102</v>
      </c>
      <c r="I76" s="200"/>
      <c r="J76" s="197"/>
      <c r="K76" s="201"/>
      <c r="L76" s="201"/>
      <c r="M76" s="201"/>
      <c r="N76" s="201"/>
      <c r="O76" s="201"/>
      <c r="P76" s="197"/>
      <c r="Q76" s="152"/>
    </row>
    <row r="77" spans="2:17" ht="50.1" customHeight="1">
      <c r="B77" s="151" t="s">
        <v>288</v>
      </c>
      <c r="C77" s="211" t="s">
        <v>298</v>
      </c>
      <c r="D77" s="218" t="s">
        <v>299</v>
      </c>
      <c r="E77" s="211" t="s">
        <v>83</v>
      </c>
      <c r="F77" s="214" t="s">
        <v>300</v>
      </c>
      <c r="G77" s="213" t="s">
        <v>60</v>
      </c>
      <c r="H77" s="215" t="s">
        <v>102</v>
      </c>
      <c r="I77" s="200"/>
      <c r="J77" s="213"/>
      <c r="K77" s="217"/>
      <c r="L77" s="217"/>
      <c r="M77" s="217"/>
      <c r="N77" s="217"/>
      <c r="O77" s="217"/>
      <c r="P77" s="213"/>
      <c r="Q77" s="155"/>
    </row>
    <row r="78" spans="2:17" ht="50.1" customHeight="1">
      <c r="B78" s="151" t="s">
        <v>288</v>
      </c>
      <c r="C78" s="195" t="s">
        <v>301</v>
      </c>
      <c r="D78" s="208" t="s">
        <v>302</v>
      </c>
      <c r="E78" s="195" t="s">
        <v>58</v>
      </c>
      <c r="F78" s="198" t="s">
        <v>303</v>
      </c>
      <c r="G78" s="197" t="s">
        <v>60</v>
      </c>
      <c r="H78" s="199" t="s">
        <v>102</v>
      </c>
      <c r="I78" s="200"/>
      <c r="J78" s="197"/>
      <c r="K78" s="201"/>
      <c r="L78" s="201"/>
      <c r="M78" s="201"/>
      <c r="N78" s="201"/>
      <c r="O78" s="201"/>
      <c r="P78" s="197"/>
      <c r="Q78" s="152"/>
    </row>
    <row r="79" spans="2:17" ht="50.1" customHeight="1">
      <c r="B79" s="151" t="s">
        <v>288</v>
      </c>
      <c r="C79" s="202" t="s">
        <v>304</v>
      </c>
      <c r="D79" s="226" t="s">
        <v>305</v>
      </c>
      <c r="E79" s="202" t="s">
        <v>58</v>
      </c>
      <c r="F79" s="205" t="s">
        <v>306</v>
      </c>
      <c r="G79" s="204" t="s">
        <v>60</v>
      </c>
      <c r="H79" s="223" t="s">
        <v>102</v>
      </c>
      <c r="I79" s="200"/>
      <c r="J79" s="204"/>
      <c r="K79" s="207"/>
      <c r="L79" s="207"/>
      <c r="M79" s="207"/>
      <c r="N79" s="207"/>
      <c r="O79" s="207"/>
      <c r="P79" s="204"/>
      <c r="Q79" s="153"/>
    </row>
    <row r="80" spans="2:17" ht="50.1" customHeight="1">
      <c r="B80" s="151" t="s">
        <v>288</v>
      </c>
      <c r="C80" s="195" t="s">
        <v>307</v>
      </c>
      <c r="D80" s="208" t="s">
        <v>308</v>
      </c>
      <c r="E80" s="195" t="s">
        <v>58</v>
      </c>
      <c r="F80" s="198" t="s">
        <v>309</v>
      </c>
      <c r="G80" s="197" t="s">
        <v>60</v>
      </c>
      <c r="H80" s="199" t="s">
        <v>102</v>
      </c>
      <c r="I80" s="200"/>
      <c r="J80" s="197"/>
      <c r="K80" s="201"/>
      <c r="L80" s="201"/>
      <c r="M80" s="201"/>
      <c r="N80" s="201"/>
      <c r="O80" s="201"/>
      <c r="P80" s="197"/>
      <c r="Q80" s="152"/>
    </row>
    <row r="81" spans="2:17" ht="50.1" customHeight="1">
      <c r="B81" s="151" t="s">
        <v>288</v>
      </c>
      <c r="C81" s="202" t="s">
        <v>310</v>
      </c>
      <c r="D81" s="210" t="s">
        <v>311</v>
      </c>
      <c r="E81" s="202" t="s">
        <v>58</v>
      </c>
      <c r="F81" s="205" t="s">
        <v>312</v>
      </c>
      <c r="G81" s="204" t="s">
        <v>60</v>
      </c>
      <c r="H81" s="223" t="s">
        <v>61</v>
      </c>
      <c r="I81" s="200"/>
      <c r="J81" s="204"/>
      <c r="K81" s="207"/>
      <c r="L81" s="207"/>
      <c r="M81" s="207"/>
      <c r="N81" s="207"/>
      <c r="O81" s="207"/>
      <c r="P81" s="204"/>
      <c r="Q81" s="153"/>
    </row>
    <row r="82" spans="2:17" ht="50.1" customHeight="1">
      <c r="B82" s="151" t="s">
        <v>288</v>
      </c>
      <c r="C82" s="195" t="s">
        <v>313</v>
      </c>
      <c r="D82" s="208" t="s">
        <v>314</v>
      </c>
      <c r="E82" s="195" t="s">
        <v>58</v>
      </c>
      <c r="F82" s="208" t="s">
        <v>315</v>
      </c>
      <c r="G82" s="197" t="s">
        <v>60</v>
      </c>
      <c r="H82" s="199" t="s">
        <v>102</v>
      </c>
      <c r="I82" s="200"/>
      <c r="J82" s="197"/>
      <c r="K82" s="201"/>
      <c r="L82" s="201"/>
      <c r="M82" s="201"/>
      <c r="N82" s="201"/>
      <c r="O82" s="201"/>
      <c r="P82" s="197"/>
      <c r="Q82" s="152"/>
    </row>
    <row r="83" spans="2:17" ht="50.1" customHeight="1">
      <c r="B83" s="151" t="s">
        <v>288</v>
      </c>
      <c r="C83" s="211" t="s">
        <v>316</v>
      </c>
      <c r="D83" s="218" t="s">
        <v>317</v>
      </c>
      <c r="E83" s="211" t="s">
        <v>58</v>
      </c>
      <c r="F83" s="218" t="s">
        <v>318</v>
      </c>
      <c r="G83" s="213" t="s">
        <v>60</v>
      </c>
      <c r="H83" s="199" t="s">
        <v>102</v>
      </c>
      <c r="I83" s="200"/>
      <c r="J83" s="213"/>
      <c r="K83" s="229"/>
      <c r="L83" s="217"/>
      <c r="M83" s="217"/>
      <c r="N83" s="217"/>
      <c r="O83" s="217"/>
      <c r="P83" s="213"/>
      <c r="Q83" s="155"/>
    </row>
    <row r="84" spans="2:17" ht="50.1" customHeight="1">
      <c r="B84" s="151" t="s">
        <v>288</v>
      </c>
      <c r="C84" s="195" t="s">
        <v>319</v>
      </c>
      <c r="D84" s="208" t="s">
        <v>320</v>
      </c>
      <c r="E84" s="195" t="s">
        <v>83</v>
      </c>
      <c r="F84" s="198" t="s">
        <v>321</v>
      </c>
      <c r="G84" s="197" t="s">
        <v>60</v>
      </c>
      <c r="H84" s="199" t="s">
        <v>102</v>
      </c>
      <c r="I84" s="200"/>
      <c r="J84" s="197"/>
      <c r="K84" s="201"/>
      <c r="L84" s="201"/>
      <c r="M84" s="201"/>
      <c r="N84" s="201"/>
      <c r="O84" s="201"/>
      <c r="P84" s="197"/>
      <c r="Q84" s="152"/>
    </row>
    <row r="85" spans="2:17" ht="50.1" customHeight="1">
      <c r="B85" s="151" t="s">
        <v>288</v>
      </c>
      <c r="C85" s="202" t="s">
        <v>322</v>
      </c>
      <c r="D85" s="226" t="s">
        <v>323</v>
      </c>
      <c r="E85" s="202" t="s">
        <v>83</v>
      </c>
      <c r="F85" s="210" t="s">
        <v>324</v>
      </c>
      <c r="G85" s="204" t="s">
        <v>60</v>
      </c>
      <c r="H85" s="223" t="s">
        <v>61</v>
      </c>
      <c r="I85" s="200"/>
      <c r="J85" s="204"/>
      <c r="K85" s="207"/>
      <c r="L85" s="207"/>
      <c r="M85" s="207"/>
      <c r="N85" s="207"/>
      <c r="O85" s="207"/>
      <c r="P85" s="204"/>
      <c r="Q85" s="153"/>
    </row>
    <row r="86" spans="2:17" ht="90" customHeight="1">
      <c r="B86" s="151" t="s">
        <v>288</v>
      </c>
      <c r="C86" s="195" t="s">
        <v>325</v>
      </c>
      <c r="D86" s="208" t="s">
        <v>326</v>
      </c>
      <c r="E86" s="195" t="s">
        <v>83</v>
      </c>
      <c r="F86" s="198" t="s">
        <v>327</v>
      </c>
      <c r="G86" s="197" t="s">
        <v>60</v>
      </c>
      <c r="H86" s="199" t="s">
        <v>175</v>
      </c>
      <c r="I86" s="200"/>
      <c r="J86" s="197"/>
      <c r="K86" s="224" t="s">
        <v>443</v>
      </c>
      <c r="L86" s="201"/>
      <c r="M86" s="201"/>
      <c r="N86" s="201"/>
      <c r="O86" s="201"/>
      <c r="P86" s="197" t="s">
        <v>177</v>
      </c>
      <c r="Q86" s="152" t="s">
        <v>178</v>
      </c>
    </row>
    <row r="87" spans="2:17" ht="50.1" customHeight="1">
      <c r="B87" s="154" t="s">
        <v>328</v>
      </c>
      <c r="C87" s="211" t="s">
        <v>329</v>
      </c>
      <c r="D87" s="218" t="s">
        <v>330</v>
      </c>
      <c r="E87" s="211" t="s">
        <v>83</v>
      </c>
      <c r="F87" s="218" t="s">
        <v>331</v>
      </c>
      <c r="G87" s="213" t="s">
        <v>60</v>
      </c>
      <c r="H87" s="199" t="s">
        <v>61</v>
      </c>
      <c r="I87" s="200"/>
      <c r="J87" s="213"/>
      <c r="K87" s="217"/>
      <c r="L87" s="217"/>
      <c r="M87" s="217"/>
      <c r="N87" s="217"/>
      <c r="O87" s="217"/>
      <c r="P87" s="213"/>
      <c r="Q87" s="155"/>
    </row>
    <row r="88" spans="2:17" ht="50.1" customHeight="1">
      <c r="B88" s="154" t="s">
        <v>328</v>
      </c>
      <c r="C88" s="195" t="s">
        <v>332</v>
      </c>
      <c r="D88" s="208" t="s">
        <v>333</v>
      </c>
      <c r="E88" s="195" t="s">
        <v>83</v>
      </c>
      <c r="F88" s="198" t="s">
        <v>334</v>
      </c>
      <c r="G88" s="197" t="s">
        <v>60</v>
      </c>
      <c r="H88" s="199" t="s">
        <v>61</v>
      </c>
      <c r="I88" s="200"/>
      <c r="J88" s="197"/>
      <c r="K88" s="201"/>
      <c r="L88" s="201"/>
      <c r="M88" s="201"/>
      <c r="N88" s="201"/>
      <c r="O88" s="201"/>
      <c r="P88" s="197"/>
      <c r="Q88" s="152"/>
    </row>
    <row r="89" spans="2:17" ht="50.1" customHeight="1">
      <c r="B89" s="154" t="s">
        <v>328</v>
      </c>
      <c r="C89" s="202" t="s">
        <v>335</v>
      </c>
      <c r="D89" s="210" t="s">
        <v>336</v>
      </c>
      <c r="E89" s="202" t="s">
        <v>83</v>
      </c>
      <c r="F89" s="205" t="s">
        <v>337</v>
      </c>
      <c r="G89" s="204" t="s">
        <v>60</v>
      </c>
      <c r="H89" s="223" t="s">
        <v>61</v>
      </c>
      <c r="I89" s="200"/>
      <c r="J89" s="204"/>
      <c r="K89" s="207"/>
      <c r="L89" s="207"/>
      <c r="M89" s="207"/>
      <c r="N89" s="207"/>
      <c r="O89" s="207"/>
      <c r="P89" s="204"/>
      <c r="Q89" s="153"/>
    </row>
    <row r="90" spans="2:17" ht="50.1" customHeight="1">
      <c r="B90" s="154" t="s">
        <v>328</v>
      </c>
      <c r="C90" s="195" t="s">
        <v>338</v>
      </c>
      <c r="D90" s="208" t="s">
        <v>339</v>
      </c>
      <c r="E90" s="195" t="s">
        <v>83</v>
      </c>
      <c r="F90" s="198" t="s">
        <v>340</v>
      </c>
      <c r="G90" s="197" t="s">
        <v>60</v>
      </c>
      <c r="H90" s="199" t="s">
        <v>61</v>
      </c>
      <c r="I90" s="200"/>
      <c r="J90" s="197"/>
      <c r="K90" s="201"/>
      <c r="L90" s="201"/>
      <c r="M90" s="201"/>
      <c r="N90" s="201"/>
      <c r="O90" s="201"/>
      <c r="P90" s="197"/>
      <c r="Q90" s="152"/>
    </row>
    <row r="91" spans="2:17" ht="50.1" customHeight="1">
      <c r="B91" s="154" t="s">
        <v>328</v>
      </c>
      <c r="C91" s="211" t="s">
        <v>341</v>
      </c>
      <c r="D91" s="218" t="s">
        <v>342</v>
      </c>
      <c r="E91" s="211" t="s">
        <v>83</v>
      </c>
      <c r="F91" s="214" t="s">
        <v>343</v>
      </c>
      <c r="G91" s="213" t="s">
        <v>60</v>
      </c>
      <c r="H91" s="215" t="s">
        <v>61</v>
      </c>
      <c r="I91" s="200"/>
      <c r="J91" s="213"/>
      <c r="K91" s="217"/>
      <c r="L91" s="217"/>
      <c r="M91" s="217"/>
      <c r="N91" s="217"/>
      <c r="O91" s="217"/>
      <c r="P91" s="213"/>
      <c r="Q91" s="155"/>
    </row>
    <row r="92" spans="2:17" ht="50.1" customHeight="1">
      <c r="B92" s="154" t="s">
        <v>328</v>
      </c>
      <c r="C92" s="195" t="s">
        <v>344</v>
      </c>
      <c r="D92" s="208" t="s">
        <v>345</v>
      </c>
      <c r="E92" s="195" t="s">
        <v>58</v>
      </c>
      <c r="F92" s="208" t="s">
        <v>346</v>
      </c>
      <c r="G92" s="197" t="s">
        <v>60</v>
      </c>
      <c r="H92" s="199" t="s">
        <v>175</v>
      </c>
      <c r="I92" s="200"/>
      <c r="J92" s="197"/>
      <c r="K92" s="224" t="s">
        <v>407</v>
      </c>
      <c r="L92" s="201"/>
      <c r="M92" s="201"/>
      <c r="N92" s="201"/>
      <c r="O92" s="201"/>
      <c r="P92" s="197" t="s">
        <v>177</v>
      </c>
      <c r="Q92" s="152" t="s">
        <v>227</v>
      </c>
    </row>
    <row r="93" spans="2:17" ht="50.1" customHeight="1">
      <c r="B93" s="154" t="s">
        <v>328</v>
      </c>
      <c r="C93" s="211" t="s">
        <v>347</v>
      </c>
      <c r="D93" s="218" t="s">
        <v>348</v>
      </c>
      <c r="E93" s="211" t="s">
        <v>58</v>
      </c>
      <c r="F93" s="214" t="s">
        <v>349</v>
      </c>
      <c r="G93" s="213" t="s">
        <v>60</v>
      </c>
      <c r="H93" s="199" t="s">
        <v>61</v>
      </c>
      <c r="I93" s="200"/>
      <c r="J93" s="213"/>
      <c r="K93" s="207"/>
      <c r="L93" s="217"/>
      <c r="M93" s="217"/>
      <c r="N93" s="217"/>
      <c r="O93" s="217"/>
      <c r="P93" s="213"/>
      <c r="Q93" s="155"/>
    </row>
    <row r="94" spans="2:17" ht="50.1" customHeight="1">
      <c r="B94" s="154" t="s">
        <v>328</v>
      </c>
      <c r="C94" s="195" t="s">
        <v>350</v>
      </c>
      <c r="D94" s="208" t="s">
        <v>351</v>
      </c>
      <c r="E94" s="195" t="s">
        <v>58</v>
      </c>
      <c r="F94" s="198" t="s">
        <v>352</v>
      </c>
      <c r="G94" s="197" t="s">
        <v>60</v>
      </c>
      <c r="H94" s="199" t="s">
        <v>102</v>
      </c>
      <c r="I94" s="200"/>
      <c r="J94" s="197"/>
      <c r="K94" s="201"/>
      <c r="L94" s="201"/>
      <c r="M94" s="201"/>
      <c r="N94" s="201"/>
      <c r="O94" s="201"/>
      <c r="P94" s="197"/>
      <c r="Q94" s="152"/>
    </row>
    <row r="95" spans="2:17" ht="50.1" customHeight="1">
      <c r="B95" s="154" t="s">
        <v>328</v>
      </c>
      <c r="C95" s="202" t="s">
        <v>353</v>
      </c>
      <c r="D95" s="210" t="s">
        <v>354</v>
      </c>
      <c r="E95" s="202" t="s">
        <v>58</v>
      </c>
      <c r="F95" s="210" t="s">
        <v>355</v>
      </c>
      <c r="G95" s="204" t="s">
        <v>60</v>
      </c>
      <c r="H95" s="223" t="s">
        <v>102</v>
      </c>
      <c r="I95" s="200"/>
      <c r="J95" s="204"/>
      <c r="K95" s="207"/>
      <c r="L95" s="207"/>
      <c r="M95" s="207"/>
      <c r="N95" s="207"/>
      <c r="O95" s="207"/>
      <c r="P95" s="204"/>
      <c r="Q95" s="153"/>
    </row>
    <row r="96" spans="2:17" ht="50.1" customHeight="1">
      <c r="B96" s="154" t="s">
        <v>328</v>
      </c>
      <c r="C96" s="195" t="s">
        <v>356</v>
      </c>
      <c r="D96" s="208" t="s">
        <v>357</v>
      </c>
      <c r="E96" s="195" t="s">
        <v>58</v>
      </c>
      <c r="F96" s="208" t="s">
        <v>358</v>
      </c>
      <c r="G96" s="197" t="s">
        <v>60</v>
      </c>
      <c r="H96" s="199" t="s">
        <v>61</v>
      </c>
      <c r="I96" s="200"/>
      <c r="J96" s="197"/>
      <c r="K96" s="201"/>
      <c r="L96" s="201"/>
      <c r="M96" s="201"/>
      <c r="N96" s="201"/>
      <c r="O96" s="201"/>
      <c r="P96" s="197"/>
      <c r="Q96" s="152"/>
    </row>
    <row r="97" spans="2:17" ht="50.1" customHeight="1">
      <c r="B97" s="154" t="s">
        <v>328</v>
      </c>
      <c r="C97" s="202" t="s">
        <v>359</v>
      </c>
      <c r="D97" s="210" t="s">
        <v>360</v>
      </c>
      <c r="E97" s="202" t="s">
        <v>58</v>
      </c>
      <c r="F97" s="205" t="s">
        <v>361</v>
      </c>
      <c r="G97" s="204" t="s">
        <v>60</v>
      </c>
      <c r="H97" s="223" t="s">
        <v>102</v>
      </c>
      <c r="I97" s="200"/>
      <c r="J97" s="204"/>
      <c r="K97" s="207"/>
      <c r="L97" s="207"/>
      <c r="M97" s="207"/>
      <c r="N97" s="207"/>
      <c r="O97" s="207"/>
      <c r="P97" s="204"/>
      <c r="Q97" s="153"/>
    </row>
    <row r="98" spans="2:17" ht="50.1" customHeight="1">
      <c r="B98" s="151" t="s">
        <v>362</v>
      </c>
      <c r="C98" s="195" t="s">
        <v>363</v>
      </c>
      <c r="D98" s="208" t="s">
        <v>364</v>
      </c>
      <c r="E98" s="195" t="s">
        <v>58</v>
      </c>
      <c r="F98" s="208" t="s">
        <v>365</v>
      </c>
      <c r="G98" s="197" t="s">
        <v>60</v>
      </c>
      <c r="H98" s="199" t="s">
        <v>61</v>
      </c>
      <c r="I98" s="200"/>
      <c r="J98" s="197"/>
      <c r="K98" s="201"/>
      <c r="L98" s="201"/>
      <c r="M98" s="201"/>
      <c r="N98" s="201"/>
      <c r="O98" s="201"/>
      <c r="P98" s="197"/>
      <c r="Q98" s="152"/>
    </row>
    <row r="99" spans="2:17" ht="50.1" customHeight="1">
      <c r="B99" s="151" t="s">
        <v>362</v>
      </c>
      <c r="C99" s="202" t="s">
        <v>366</v>
      </c>
      <c r="D99" s="210" t="s">
        <v>367</v>
      </c>
      <c r="E99" s="202" t="s">
        <v>58</v>
      </c>
      <c r="F99" s="205" t="s">
        <v>368</v>
      </c>
      <c r="G99" s="204" t="s">
        <v>60</v>
      </c>
      <c r="H99" s="223" t="s">
        <v>102</v>
      </c>
      <c r="I99" s="200"/>
      <c r="J99" s="204"/>
      <c r="K99" s="207"/>
      <c r="L99" s="207"/>
      <c r="M99" s="207"/>
      <c r="N99" s="207"/>
      <c r="O99" s="207"/>
      <c r="P99" s="204"/>
      <c r="Q99" s="153"/>
    </row>
    <row r="100" spans="2:17" ht="50.1" customHeight="1">
      <c r="B100" s="151" t="s">
        <v>362</v>
      </c>
      <c r="C100" s="195" t="s">
        <v>369</v>
      </c>
      <c r="D100" s="208" t="s">
        <v>370</v>
      </c>
      <c r="E100" s="195" t="s">
        <v>58</v>
      </c>
      <c r="F100" s="208" t="s">
        <v>371</v>
      </c>
      <c r="G100" s="197" t="s">
        <v>60</v>
      </c>
      <c r="H100" s="199" t="s">
        <v>175</v>
      </c>
      <c r="I100" s="200"/>
      <c r="J100" s="197"/>
      <c r="K100" s="201"/>
      <c r="L100" s="201"/>
      <c r="M100" s="201"/>
      <c r="N100" s="201"/>
      <c r="O100" s="201" t="s">
        <v>402</v>
      </c>
      <c r="P100" s="197"/>
      <c r="Q100" s="152"/>
    </row>
    <row r="101" spans="2:17" ht="50.1" customHeight="1">
      <c r="B101" s="151" t="s">
        <v>362</v>
      </c>
      <c r="C101" s="202" t="s">
        <v>375</v>
      </c>
      <c r="D101" s="218" t="s">
        <v>376</v>
      </c>
      <c r="E101" s="211" t="s">
        <v>58</v>
      </c>
      <c r="F101" s="218" t="s">
        <v>377</v>
      </c>
      <c r="G101" s="204" t="s">
        <v>60</v>
      </c>
      <c r="H101" s="223" t="s">
        <v>61</v>
      </c>
      <c r="I101" s="200"/>
      <c r="J101" s="204"/>
      <c r="K101" s="207"/>
      <c r="L101" s="207"/>
      <c r="M101" s="207"/>
      <c r="N101" s="207"/>
      <c r="O101" s="207"/>
      <c r="P101" s="204"/>
      <c r="Q101" s="153"/>
    </row>
    <row r="102" spans="2:17" ht="50.1" customHeight="1">
      <c r="B102" s="151" t="s">
        <v>362</v>
      </c>
      <c r="C102" s="195" t="s">
        <v>378</v>
      </c>
      <c r="D102" s="208" t="s">
        <v>379</v>
      </c>
      <c r="E102" s="195" t="s">
        <v>58</v>
      </c>
      <c r="F102" s="208" t="s">
        <v>380</v>
      </c>
      <c r="G102" s="197" t="s">
        <v>60</v>
      </c>
      <c r="H102" s="223" t="s">
        <v>61</v>
      </c>
      <c r="I102" s="200"/>
      <c r="J102" s="197"/>
      <c r="K102" s="201"/>
      <c r="L102" s="201"/>
      <c r="M102" s="201"/>
      <c r="N102" s="201"/>
      <c r="O102" s="201"/>
      <c r="P102" s="197"/>
      <c r="Q102" s="152"/>
    </row>
    <row r="103" spans="2:17" ht="50.1" customHeight="1">
      <c r="B103" s="151" t="s">
        <v>362</v>
      </c>
      <c r="C103" s="202" t="s">
        <v>381</v>
      </c>
      <c r="D103" s="210" t="s">
        <v>382</v>
      </c>
      <c r="E103" s="202" t="s">
        <v>58</v>
      </c>
      <c r="F103" s="210" t="s">
        <v>383</v>
      </c>
      <c r="G103" s="204" t="s">
        <v>60</v>
      </c>
      <c r="H103" s="223" t="s">
        <v>61</v>
      </c>
      <c r="I103" s="200"/>
      <c r="J103" s="204"/>
      <c r="K103" s="207"/>
      <c r="L103" s="207"/>
      <c r="M103" s="207"/>
      <c r="N103" s="207"/>
      <c r="O103" s="207"/>
      <c r="P103" s="204"/>
      <c r="Q103" s="153"/>
    </row>
    <row r="104" spans="2:17" ht="50.1" customHeight="1">
      <c r="B104" s="151" t="s">
        <v>362</v>
      </c>
      <c r="C104" s="195" t="s">
        <v>384</v>
      </c>
      <c r="D104" s="208" t="s">
        <v>385</v>
      </c>
      <c r="E104" s="195" t="s">
        <v>58</v>
      </c>
      <c r="F104" s="198" t="s">
        <v>386</v>
      </c>
      <c r="G104" s="197" t="s">
        <v>60</v>
      </c>
      <c r="H104" s="223" t="s">
        <v>61</v>
      </c>
      <c r="I104" s="200"/>
      <c r="J104" s="197"/>
      <c r="K104" s="201"/>
      <c r="L104" s="201"/>
      <c r="M104" s="201"/>
      <c r="N104" s="201"/>
      <c r="O104" s="201"/>
      <c r="P104" s="197"/>
      <c r="Q104" s="152"/>
    </row>
    <row r="105" spans="2:17" ht="50.1" customHeight="1">
      <c r="B105" s="151" t="s">
        <v>362</v>
      </c>
      <c r="C105" s="202" t="s">
        <v>387</v>
      </c>
      <c r="D105" s="210" t="s">
        <v>388</v>
      </c>
      <c r="E105" s="202" t="s">
        <v>58</v>
      </c>
      <c r="F105" s="210" t="s">
        <v>389</v>
      </c>
      <c r="G105" s="204" t="s">
        <v>60</v>
      </c>
      <c r="H105" s="223" t="s">
        <v>61</v>
      </c>
      <c r="I105" s="200"/>
      <c r="J105" s="204"/>
      <c r="K105" s="207"/>
      <c r="L105" s="207"/>
      <c r="M105" s="207"/>
      <c r="N105" s="207"/>
      <c r="O105" s="207"/>
      <c r="P105" s="204"/>
      <c r="Q105" s="153"/>
    </row>
    <row r="106" spans="2:17" ht="50.1" customHeight="1">
      <c r="B106" s="151" t="s">
        <v>362</v>
      </c>
      <c r="C106" s="195" t="s">
        <v>390</v>
      </c>
      <c r="D106" s="208" t="s">
        <v>391</v>
      </c>
      <c r="E106" s="195" t="s">
        <v>83</v>
      </c>
      <c r="F106" s="198" t="s">
        <v>392</v>
      </c>
      <c r="G106" s="197" t="s">
        <v>60</v>
      </c>
      <c r="H106" s="199" t="s">
        <v>102</v>
      </c>
      <c r="I106" s="200"/>
      <c r="J106" s="197"/>
      <c r="K106" s="201"/>
      <c r="L106" s="201"/>
      <c r="M106" s="201"/>
      <c r="N106" s="201"/>
      <c r="O106" s="201"/>
      <c r="P106" s="197"/>
      <c r="Q106" s="152"/>
    </row>
    <row r="107" spans="2:17" ht="50.1" customHeight="1">
      <c r="B107" s="151" t="s">
        <v>362</v>
      </c>
      <c r="C107" s="202" t="s">
        <v>393</v>
      </c>
      <c r="D107" s="210" t="s">
        <v>394</v>
      </c>
      <c r="E107" s="202" t="s">
        <v>58</v>
      </c>
      <c r="F107" s="205" t="s">
        <v>395</v>
      </c>
      <c r="G107" s="204" t="s">
        <v>60</v>
      </c>
      <c r="H107" s="223" t="s">
        <v>61</v>
      </c>
      <c r="I107" s="200"/>
      <c r="J107" s="204"/>
      <c r="K107" s="207"/>
      <c r="L107" s="207"/>
      <c r="M107" s="207"/>
      <c r="N107" s="207"/>
      <c r="O107" s="207"/>
      <c r="P107" s="204"/>
      <c r="Q107" s="153"/>
    </row>
    <row r="108" spans="2:17" ht="50.1" customHeight="1">
      <c r="B108" s="151" t="s">
        <v>362</v>
      </c>
      <c r="C108" s="195" t="s">
        <v>396</v>
      </c>
      <c r="D108" s="208" t="s">
        <v>397</v>
      </c>
      <c r="E108" s="195" t="s">
        <v>58</v>
      </c>
      <c r="F108" s="198" t="s">
        <v>398</v>
      </c>
      <c r="G108" s="197" t="s">
        <v>60</v>
      </c>
      <c r="H108" s="199" t="s">
        <v>102</v>
      </c>
      <c r="I108" s="200"/>
      <c r="J108" s="197"/>
      <c r="K108" s="201"/>
      <c r="L108" s="201"/>
      <c r="M108" s="201"/>
      <c r="N108" s="201"/>
      <c r="O108" s="201"/>
      <c r="P108" s="197"/>
      <c r="Q108" s="152"/>
    </row>
    <row r="109" spans="2:17" ht="50.1" customHeight="1">
      <c r="B109" s="156" t="s">
        <v>362</v>
      </c>
      <c r="C109" s="157" t="s">
        <v>399</v>
      </c>
      <c r="D109" s="158" t="s">
        <v>400</v>
      </c>
      <c r="E109" s="157" t="s">
        <v>58</v>
      </c>
      <c r="F109" s="159" t="s">
        <v>401</v>
      </c>
      <c r="G109" s="160" t="s">
        <v>60</v>
      </c>
      <c r="H109" s="161" t="s">
        <v>61</v>
      </c>
      <c r="I109" s="200"/>
      <c r="J109" s="160"/>
      <c r="K109" s="163"/>
      <c r="L109" s="163"/>
      <c r="M109" s="163"/>
      <c r="N109" s="163"/>
      <c r="O109" s="163"/>
      <c r="P109" s="160"/>
      <c r="Q109" s="164"/>
    </row>
    <row r="110" spans="2:17" ht="14.4">
      <c r="H110" s="7">
        <f>COUNTIF(H4:H109,"=Indéterminé")</f>
        <v>0</v>
      </c>
    </row>
    <row r="113" spans="2:9">
      <c r="F113" s="61"/>
    </row>
    <row r="114" spans="2:9">
      <c r="F114" s="61"/>
    </row>
    <row r="115" spans="2:9">
      <c r="F115" s="61"/>
    </row>
    <row r="116" spans="2:9">
      <c r="F116" s="61"/>
    </row>
    <row r="117" spans="2:9">
      <c r="F117" s="61"/>
    </row>
    <row r="118" spans="2:9">
      <c r="F118" s="61"/>
    </row>
    <row r="119" spans="2:9">
      <c r="F119" s="61"/>
    </row>
    <row r="120" spans="2:9">
      <c r="F120" s="61"/>
    </row>
    <row r="121" spans="2:9">
      <c r="F121" s="61"/>
    </row>
    <row r="122" spans="2:9">
      <c r="F122" s="61"/>
    </row>
    <row r="123" spans="2:9">
      <c r="F123" s="61"/>
    </row>
    <row r="124" spans="2:9">
      <c r="B124" s="85"/>
      <c r="C124" s="85"/>
      <c r="D124" s="85"/>
      <c r="F124" s="61"/>
      <c r="G124" s="85"/>
      <c r="H124" s="85"/>
      <c r="I124" s="85"/>
    </row>
    <row r="125" spans="2:9">
      <c r="B125" s="85"/>
      <c r="C125" s="85"/>
      <c r="D125" s="85"/>
      <c r="F125" s="61"/>
      <c r="G125" s="85"/>
      <c r="H125" s="85"/>
      <c r="I125" s="85"/>
    </row>
    <row r="126" spans="2:9">
      <c r="B126" s="85"/>
      <c r="C126" s="85"/>
      <c r="D126" s="85"/>
      <c r="F126" s="61"/>
      <c r="G126" s="85"/>
      <c r="H126" s="85"/>
      <c r="I126" s="85"/>
    </row>
    <row r="127" spans="2:9">
      <c r="B127" s="85"/>
      <c r="C127" s="85"/>
      <c r="D127" s="85"/>
      <c r="F127" s="61"/>
      <c r="G127" s="85"/>
      <c r="H127" s="85"/>
      <c r="I127" s="85"/>
    </row>
    <row r="128" spans="2:9">
      <c r="B128" s="85"/>
      <c r="C128" s="85"/>
      <c r="D128" s="85"/>
      <c r="F128" s="61"/>
      <c r="G128" s="85"/>
      <c r="H128" s="85"/>
      <c r="I128" s="85"/>
    </row>
    <row r="129" spans="6:6" s="85" customFormat="1">
      <c r="F129" s="61"/>
    </row>
    <row r="130" spans="6:6" s="85" customFormat="1">
      <c r="F130" s="61"/>
    </row>
    <row r="131" spans="6:6" s="85" customFormat="1">
      <c r="F131" s="61"/>
    </row>
    <row r="132" spans="6:6" s="85" customFormat="1">
      <c r="F132" s="61"/>
    </row>
    <row r="133" spans="6:6" s="85" customFormat="1">
      <c r="F133" s="61"/>
    </row>
    <row r="134" spans="6:6" s="85" customFormat="1">
      <c r="F134" s="61"/>
    </row>
    <row r="135" spans="6:6" s="85" customFormat="1">
      <c r="F135" s="61"/>
    </row>
    <row r="136" spans="6:6" s="85" customFormat="1">
      <c r="F136" s="61"/>
    </row>
    <row r="137" spans="6:6" s="85" customFormat="1">
      <c r="F137" s="61"/>
    </row>
    <row r="138" spans="6:6" s="85" customFormat="1">
      <c r="F138" s="61"/>
    </row>
    <row r="139" spans="6:6" s="85" customFormat="1">
      <c r="F139" s="61"/>
    </row>
    <row r="140" spans="6:6" s="85" customFormat="1">
      <c r="F140" s="61"/>
    </row>
    <row r="141" spans="6:6" s="85" customFormat="1">
      <c r="F141" s="61"/>
    </row>
    <row r="142" spans="6:6" s="85" customFormat="1">
      <c r="F142" s="61"/>
    </row>
    <row r="143" spans="6:6" s="85" customFormat="1">
      <c r="F143" s="61"/>
    </row>
    <row r="144" spans="6:6" s="85" customFormat="1">
      <c r="F144" s="61"/>
    </row>
    <row r="145" spans="6:6" s="85" customFormat="1">
      <c r="F145" s="61"/>
    </row>
    <row r="146" spans="6:6" s="85" customFormat="1">
      <c r="F146" s="61"/>
    </row>
    <row r="147" spans="6:6" s="85" customFormat="1">
      <c r="F147" s="61"/>
    </row>
    <row r="148" spans="6:6" s="85" customFormat="1">
      <c r="F148" s="61"/>
    </row>
    <row r="149" spans="6:6" s="85" customFormat="1">
      <c r="F149" s="61"/>
    </row>
    <row r="150" spans="6:6" s="85" customFormat="1">
      <c r="F150" s="61"/>
    </row>
    <row r="151" spans="6:6" s="85" customFormat="1">
      <c r="F151" s="61"/>
    </row>
    <row r="152" spans="6:6" s="85" customFormat="1">
      <c r="F152" s="61"/>
    </row>
    <row r="153" spans="6:6" s="85" customFormat="1">
      <c r="F153" s="61"/>
    </row>
    <row r="154" spans="6:6" s="85" customFormat="1">
      <c r="F154" s="61"/>
    </row>
    <row r="155" spans="6:6" s="85" customFormat="1">
      <c r="F155" s="61"/>
    </row>
    <row r="156" spans="6:6" s="85" customFormat="1">
      <c r="F156" s="61"/>
    </row>
    <row r="157" spans="6:6" s="85" customFormat="1">
      <c r="F157" s="61"/>
    </row>
    <row r="158" spans="6:6" s="85" customFormat="1">
      <c r="F158" s="61"/>
    </row>
    <row r="159" spans="6:6" s="85" customFormat="1">
      <c r="F159" s="61"/>
    </row>
    <row r="160" spans="6:6" s="85" customFormat="1">
      <c r="F160" s="61"/>
    </row>
    <row r="161" spans="6:6" s="85" customFormat="1">
      <c r="F161" s="61"/>
    </row>
    <row r="162" spans="6:6" s="85" customFormat="1">
      <c r="F162" s="61"/>
    </row>
    <row r="163" spans="6:6" s="85" customFormat="1">
      <c r="F163" s="61"/>
    </row>
    <row r="164" spans="6:6" s="85" customFormat="1">
      <c r="F164" s="61"/>
    </row>
    <row r="165" spans="6:6" s="85" customFormat="1">
      <c r="F165" s="61"/>
    </row>
    <row r="166" spans="6:6" s="85" customFormat="1">
      <c r="F166" s="61"/>
    </row>
    <row r="167" spans="6:6" s="85" customFormat="1">
      <c r="F167" s="61"/>
    </row>
    <row r="168" spans="6:6" s="85" customFormat="1">
      <c r="F168" s="61"/>
    </row>
    <row r="169" spans="6:6" s="85" customFormat="1">
      <c r="F169" s="61"/>
    </row>
    <row r="170" spans="6:6" s="85" customFormat="1">
      <c r="F170" s="61"/>
    </row>
    <row r="171" spans="6:6" s="85" customFormat="1">
      <c r="F171" s="61"/>
    </row>
    <row r="172" spans="6:6" s="85" customFormat="1">
      <c r="F172" s="61"/>
    </row>
    <row r="173" spans="6:6" s="85" customFormat="1">
      <c r="F173" s="61"/>
    </row>
    <row r="174" spans="6:6" s="85" customFormat="1">
      <c r="F174" s="61"/>
    </row>
    <row r="175" spans="6:6" s="85" customFormat="1">
      <c r="F175" s="61"/>
    </row>
    <row r="176" spans="6:6" s="85" customFormat="1">
      <c r="F176" s="61"/>
    </row>
    <row r="177" spans="6:6" s="85" customFormat="1">
      <c r="F177" s="61"/>
    </row>
    <row r="178" spans="6:6" s="85" customFormat="1">
      <c r="F178" s="61"/>
    </row>
    <row r="179" spans="6:6" s="85" customFormat="1">
      <c r="F179" s="61"/>
    </row>
    <row r="180" spans="6:6" s="85" customFormat="1">
      <c r="F180" s="61"/>
    </row>
    <row r="181" spans="6:6" s="85" customFormat="1">
      <c r="F181" s="61"/>
    </row>
    <row r="182" spans="6:6" s="85" customFormat="1">
      <c r="F182" s="61"/>
    </row>
    <row r="183" spans="6:6" s="85" customFormat="1">
      <c r="F183" s="61"/>
    </row>
    <row r="184" spans="6:6" s="85" customFormat="1">
      <c r="F184" s="61"/>
    </row>
    <row r="185" spans="6:6" s="85" customFormat="1">
      <c r="F185" s="61"/>
    </row>
    <row r="186" spans="6:6" s="85" customFormat="1">
      <c r="F186" s="61"/>
    </row>
    <row r="187" spans="6:6" s="85" customFormat="1">
      <c r="F187" s="61"/>
    </row>
    <row r="188" spans="6:6" s="85" customFormat="1">
      <c r="F188" s="61"/>
    </row>
    <row r="189" spans="6:6" s="85" customFormat="1">
      <c r="F189" s="61"/>
    </row>
    <row r="190" spans="6:6" s="85" customFormat="1">
      <c r="F190" s="61"/>
    </row>
    <row r="191" spans="6:6" s="85" customFormat="1">
      <c r="F191" s="61"/>
    </row>
    <row r="192" spans="6:6" s="85" customFormat="1">
      <c r="F192" s="61"/>
    </row>
    <row r="193" spans="6:6" s="85" customFormat="1">
      <c r="F193" s="61"/>
    </row>
    <row r="194" spans="6:6" s="85" customFormat="1">
      <c r="F194" s="61"/>
    </row>
    <row r="195" spans="6:6" s="85" customFormat="1">
      <c r="F195" s="61"/>
    </row>
    <row r="196" spans="6:6" s="85" customFormat="1">
      <c r="F196" s="61"/>
    </row>
    <row r="197" spans="6:6" s="85" customFormat="1">
      <c r="F197" s="61"/>
    </row>
    <row r="198" spans="6:6" s="85" customFormat="1">
      <c r="F198" s="61"/>
    </row>
    <row r="199" spans="6:6" s="85" customFormat="1">
      <c r="F199" s="61"/>
    </row>
    <row r="200" spans="6:6" s="85" customFormat="1">
      <c r="F200" s="61"/>
    </row>
    <row r="201" spans="6:6" s="85" customFormat="1">
      <c r="F201" s="61"/>
    </row>
    <row r="202" spans="6:6" s="85" customFormat="1">
      <c r="F202" s="61"/>
    </row>
    <row r="203" spans="6:6" s="85" customFormat="1">
      <c r="F203" s="61"/>
    </row>
    <row r="204" spans="6:6" s="85" customFormat="1">
      <c r="F204" s="61"/>
    </row>
    <row r="205" spans="6:6" s="85" customFormat="1">
      <c r="F205" s="61"/>
    </row>
    <row r="206" spans="6:6" s="85" customFormat="1">
      <c r="F206" s="61"/>
    </row>
    <row r="207" spans="6:6" s="85" customFormat="1">
      <c r="F207" s="61"/>
    </row>
    <row r="208" spans="6:6" s="85" customFormat="1">
      <c r="F208" s="61"/>
    </row>
    <row r="209" spans="6:6" s="85" customFormat="1">
      <c r="F209" s="61"/>
    </row>
    <row r="210" spans="6:6" s="85" customFormat="1">
      <c r="F210" s="61"/>
    </row>
    <row r="211" spans="6:6" s="85" customFormat="1">
      <c r="F211" s="61"/>
    </row>
    <row r="212" spans="6:6" s="85" customFormat="1">
      <c r="F212" s="61"/>
    </row>
    <row r="213" spans="6:6" s="85" customFormat="1">
      <c r="F213" s="61"/>
    </row>
    <row r="214" spans="6:6" s="85" customFormat="1">
      <c r="F214" s="61"/>
    </row>
    <row r="215" spans="6:6" s="85" customFormat="1">
      <c r="F215" s="61"/>
    </row>
    <row r="216" spans="6:6" s="85" customFormat="1">
      <c r="F216" s="61"/>
    </row>
    <row r="217" spans="6:6" s="85" customFormat="1">
      <c r="F217" s="61"/>
    </row>
    <row r="218" spans="6:6" s="85" customFormat="1">
      <c r="F218" s="61"/>
    </row>
    <row r="219" spans="6:6" s="85" customFormat="1">
      <c r="F219" s="61"/>
    </row>
    <row r="220" spans="6:6" s="85" customFormat="1">
      <c r="F220" s="61"/>
    </row>
    <row r="221" spans="6:6" s="85" customFormat="1">
      <c r="F221" s="61"/>
    </row>
    <row r="222" spans="6:6" s="85" customFormat="1">
      <c r="F222" s="61"/>
    </row>
    <row r="223" spans="6:6" s="85" customFormat="1">
      <c r="F223" s="61"/>
    </row>
    <row r="224" spans="6:6" s="85" customFormat="1">
      <c r="F224" s="61"/>
    </row>
    <row r="225" spans="6:6" s="85" customFormat="1">
      <c r="F225" s="61"/>
    </row>
    <row r="226" spans="6:6" s="85" customFormat="1">
      <c r="F226" s="61"/>
    </row>
    <row r="227" spans="6:6" s="85" customFormat="1">
      <c r="F227" s="61"/>
    </row>
    <row r="228" spans="6:6" s="85" customFormat="1">
      <c r="F228" s="61"/>
    </row>
    <row r="229" spans="6:6" s="85" customFormat="1">
      <c r="F229" s="61"/>
    </row>
    <row r="230" spans="6:6" s="85" customFormat="1">
      <c r="F230" s="61"/>
    </row>
    <row r="231" spans="6:6" s="85" customFormat="1">
      <c r="F231" s="61"/>
    </row>
    <row r="232" spans="6:6" s="85" customFormat="1">
      <c r="F232" s="61"/>
    </row>
    <row r="233" spans="6:6" s="85" customFormat="1">
      <c r="F233" s="61"/>
    </row>
    <row r="234" spans="6:6" s="85" customFormat="1">
      <c r="F234" s="61"/>
    </row>
    <row r="235" spans="6:6" s="85" customFormat="1">
      <c r="F235" s="61"/>
    </row>
    <row r="236" spans="6:6" s="85" customFormat="1">
      <c r="F236" s="61"/>
    </row>
    <row r="237" spans="6:6" s="85" customFormat="1">
      <c r="F237" s="61"/>
    </row>
    <row r="238" spans="6:6" s="85" customFormat="1">
      <c r="F238" s="61"/>
    </row>
    <row r="239" spans="6:6" s="85" customFormat="1">
      <c r="F239" s="61"/>
    </row>
    <row r="240" spans="6:6" s="85" customFormat="1">
      <c r="F240" s="61"/>
    </row>
    <row r="241" spans="6:6" s="85" customFormat="1">
      <c r="F241" s="61"/>
    </row>
    <row r="242" spans="6:6" s="85" customFormat="1">
      <c r="F242" s="61"/>
    </row>
    <row r="243" spans="6:6" s="85" customFormat="1">
      <c r="F243" s="61"/>
    </row>
    <row r="244" spans="6:6" s="85" customFormat="1">
      <c r="F244" s="61"/>
    </row>
    <row r="245" spans="6:6" s="85" customFormat="1">
      <c r="F245" s="61"/>
    </row>
    <row r="246" spans="6:6" s="85" customFormat="1">
      <c r="F246" s="61"/>
    </row>
    <row r="247" spans="6:6" s="85" customFormat="1">
      <c r="F247" s="61"/>
    </row>
    <row r="248" spans="6:6" s="85" customFormat="1">
      <c r="F248" s="61"/>
    </row>
    <row r="249" spans="6:6" s="85" customFormat="1">
      <c r="F249" s="61"/>
    </row>
    <row r="250" spans="6:6" s="85" customFormat="1">
      <c r="F250" s="61"/>
    </row>
    <row r="251" spans="6:6" s="85" customFormat="1">
      <c r="F251" s="61"/>
    </row>
    <row r="252" spans="6:6" s="85" customFormat="1">
      <c r="F252" s="61"/>
    </row>
    <row r="253" spans="6:6" s="85" customFormat="1">
      <c r="F253" s="61"/>
    </row>
    <row r="254" spans="6:6" s="85" customFormat="1">
      <c r="F254" s="61"/>
    </row>
    <row r="255" spans="6:6" s="85" customFormat="1">
      <c r="F255" s="61"/>
    </row>
    <row r="256" spans="6:6" s="85" customFormat="1">
      <c r="F256" s="61"/>
    </row>
    <row r="257" spans="6:6" s="85" customFormat="1">
      <c r="F257" s="61"/>
    </row>
    <row r="258" spans="6:6" s="85" customFormat="1">
      <c r="F258" s="61"/>
    </row>
    <row r="259" spans="6:6" s="85" customFormat="1">
      <c r="F259" s="61"/>
    </row>
    <row r="260" spans="6:6" s="85" customFormat="1">
      <c r="F260" s="61"/>
    </row>
    <row r="261" spans="6:6" s="85" customFormat="1">
      <c r="F261" s="61"/>
    </row>
    <row r="262" spans="6:6" s="85" customFormat="1">
      <c r="F262" s="61"/>
    </row>
    <row r="263" spans="6:6" s="85" customFormat="1">
      <c r="F263" s="61"/>
    </row>
    <row r="264" spans="6:6" s="85" customFormat="1">
      <c r="F264" s="61"/>
    </row>
    <row r="265" spans="6:6" s="85" customFormat="1">
      <c r="F265" s="61"/>
    </row>
    <row r="266" spans="6:6" s="85" customFormat="1">
      <c r="F266" s="61"/>
    </row>
    <row r="267" spans="6:6" s="85" customFormat="1">
      <c r="F267" s="61"/>
    </row>
    <row r="268" spans="6:6" s="85" customFormat="1">
      <c r="F268" s="61"/>
    </row>
    <row r="269" spans="6:6" s="85" customFormat="1">
      <c r="F269" s="61"/>
    </row>
    <row r="270" spans="6:6" s="85" customFormat="1">
      <c r="F270" s="61"/>
    </row>
    <row r="271" spans="6:6" s="85" customFormat="1">
      <c r="F271" s="61"/>
    </row>
    <row r="272" spans="6:6" s="85" customFormat="1">
      <c r="F272" s="61"/>
    </row>
    <row r="273" spans="6:6" s="85" customFormat="1">
      <c r="F273" s="61"/>
    </row>
    <row r="274" spans="6:6" s="85" customFormat="1">
      <c r="F274" s="61"/>
    </row>
    <row r="275" spans="6:6" s="85" customFormat="1">
      <c r="F275" s="61"/>
    </row>
    <row r="276" spans="6:6" s="85" customFormat="1">
      <c r="F276" s="61"/>
    </row>
    <row r="277" spans="6:6" s="85" customFormat="1">
      <c r="F277" s="61"/>
    </row>
    <row r="278" spans="6:6" s="85" customFormat="1">
      <c r="F278" s="61"/>
    </row>
    <row r="279" spans="6:6" s="85" customFormat="1">
      <c r="F279" s="61"/>
    </row>
    <row r="280" spans="6:6" s="85" customFormat="1">
      <c r="F280" s="61"/>
    </row>
    <row r="281" spans="6:6" s="85" customFormat="1">
      <c r="F281" s="61"/>
    </row>
    <row r="282" spans="6:6" s="85" customFormat="1">
      <c r="F282" s="61"/>
    </row>
    <row r="283" spans="6:6" s="85" customFormat="1">
      <c r="F283" s="61"/>
    </row>
    <row r="284" spans="6:6" s="85" customFormat="1">
      <c r="F284" s="61"/>
    </row>
    <row r="285" spans="6:6" s="85" customFormat="1">
      <c r="F285" s="61"/>
    </row>
    <row r="286" spans="6:6" s="85" customFormat="1">
      <c r="F286" s="61"/>
    </row>
    <row r="287" spans="6:6" s="85" customFormat="1">
      <c r="F287" s="61"/>
    </row>
    <row r="288" spans="6:6" s="85" customFormat="1">
      <c r="F288" s="61"/>
    </row>
    <row r="289" spans="6:6" s="85" customFormat="1">
      <c r="F289" s="61"/>
    </row>
    <row r="290" spans="6:6" s="85" customFormat="1">
      <c r="F290" s="61"/>
    </row>
    <row r="291" spans="6:6" s="85" customFormat="1">
      <c r="F291" s="61"/>
    </row>
    <row r="292" spans="6:6" s="85" customFormat="1">
      <c r="F292" s="61"/>
    </row>
    <row r="293" spans="6:6" s="85" customFormat="1">
      <c r="F293" s="61"/>
    </row>
    <row r="294" spans="6:6" s="85" customFormat="1">
      <c r="F294" s="61"/>
    </row>
    <row r="295" spans="6:6" s="85" customFormat="1">
      <c r="F295" s="61"/>
    </row>
    <row r="296" spans="6:6" s="85" customFormat="1">
      <c r="F296" s="61"/>
    </row>
    <row r="297" spans="6:6" s="85" customFormat="1">
      <c r="F297" s="61"/>
    </row>
    <row r="298" spans="6:6" s="85" customFormat="1">
      <c r="F298" s="61"/>
    </row>
    <row r="299" spans="6:6" s="85" customFormat="1">
      <c r="F299" s="61"/>
    </row>
    <row r="300" spans="6:6" s="85" customFormat="1">
      <c r="F300" s="61"/>
    </row>
    <row r="301" spans="6:6" s="85" customFormat="1">
      <c r="F301" s="61"/>
    </row>
    <row r="302" spans="6:6" s="85" customFormat="1">
      <c r="F302" s="61"/>
    </row>
    <row r="303" spans="6:6" s="85" customFormat="1">
      <c r="F303" s="61"/>
    </row>
    <row r="304" spans="6:6" s="85" customFormat="1">
      <c r="F304" s="61"/>
    </row>
    <row r="305" spans="6:6" s="85" customFormat="1">
      <c r="F305" s="61"/>
    </row>
    <row r="306" spans="6:6" s="85" customFormat="1">
      <c r="F306" s="61"/>
    </row>
    <row r="307" spans="6:6" s="85" customFormat="1">
      <c r="F307" s="61"/>
    </row>
    <row r="308" spans="6:6" s="85" customFormat="1">
      <c r="F308" s="61"/>
    </row>
    <row r="309" spans="6:6" s="85" customFormat="1">
      <c r="F309" s="61"/>
    </row>
    <row r="310" spans="6:6" s="85" customFormat="1">
      <c r="F310" s="61"/>
    </row>
    <row r="311" spans="6:6" s="85" customFormat="1">
      <c r="F311" s="61"/>
    </row>
    <row r="312" spans="6:6" s="85" customFormat="1">
      <c r="F312" s="61"/>
    </row>
    <row r="313" spans="6:6" s="85" customFormat="1">
      <c r="F313" s="61"/>
    </row>
    <row r="314" spans="6:6" s="85" customFormat="1">
      <c r="F314" s="61"/>
    </row>
    <row r="315" spans="6:6" s="85" customFormat="1">
      <c r="F315" s="61"/>
    </row>
    <row r="316" spans="6:6" s="85" customFormat="1">
      <c r="F316" s="61"/>
    </row>
    <row r="317" spans="6:6" s="85" customFormat="1">
      <c r="F317" s="61"/>
    </row>
    <row r="318" spans="6:6" s="85" customFormat="1">
      <c r="F318" s="61"/>
    </row>
    <row r="319" spans="6:6" s="85" customFormat="1">
      <c r="F319" s="61"/>
    </row>
    <row r="320" spans="6:6" s="85" customFormat="1">
      <c r="F320" s="61"/>
    </row>
    <row r="321" spans="6:6" s="85" customFormat="1">
      <c r="F321" s="61"/>
    </row>
    <row r="322" spans="6:6" s="85" customFormat="1">
      <c r="F322" s="61"/>
    </row>
    <row r="323" spans="6:6" s="85" customFormat="1">
      <c r="F323" s="61"/>
    </row>
    <row r="324" spans="6:6" s="85" customFormat="1">
      <c r="F324" s="61"/>
    </row>
    <row r="325" spans="6:6" s="85" customFormat="1">
      <c r="F325" s="61"/>
    </row>
    <row r="326" spans="6:6" s="85" customFormat="1">
      <c r="F326" s="61"/>
    </row>
    <row r="327" spans="6:6" s="85" customFormat="1">
      <c r="F327" s="61"/>
    </row>
    <row r="328" spans="6:6" s="85" customFormat="1">
      <c r="F328" s="61"/>
    </row>
    <row r="329" spans="6:6" s="85" customFormat="1">
      <c r="F329" s="61"/>
    </row>
    <row r="330" spans="6:6" s="85" customFormat="1">
      <c r="F330" s="61"/>
    </row>
    <row r="331" spans="6:6" s="85" customFormat="1">
      <c r="F331" s="61"/>
    </row>
    <row r="332" spans="6:6" s="85" customFormat="1">
      <c r="F332" s="61"/>
    </row>
    <row r="333" spans="6:6" s="85" customFormat="1">
      <c r="F333" s="61"/>
    </row>
    <row r="334" spans="6:6" s="85" customFormat="1">
      <c r="F334" s="61"/>
    </row>
    <row r="335" spans="6:6" s="85" customFormat="1">
      <c r="F335" s="61"/>
    </row>
    <row r="336" spans="6:6" s="85" customFormat="1">
      <c r="F336" s="61"/>
    </row>
    <row r="337" spans="6:6" s="85" customFormat="1">
      <c r="F337" s="61"/>
    </row>
    <row r="338" spans="6:6" s="85" customFormat="1">
      <c r="F338" s="61"/>
    </row>
    <row r="339" spans="6:6" s="85" customFormat="1">
      <c r="F339" s="61"/>
    </row>
    <row r="340" spans="6:6" s="85" customFormat="1">
      <c r="F340" s="61"/>
    </row>
    <row r="341" spans="6:6" s="85" customFormat="1">
      <c r="F341" s="61"/>
    </row>
    <row r="342" spans="6:6" s="85" customFormat="1">
      <c r="F342" s="61"/>
    </row>
    <row r="343" spans="6:6" s="85" customFormat="1">
      <c r="F343" s="61"/>
    </row>
    <row r="344" spans="6:6" s="85" customFormat="1">
      <c r="F344" s="61"/>
    </row>
    <row r="345" spans="6:6" s="85" customFormat="1">
      <c r="F345" s="61"/>
    </row>
    <row r="346" spans="6:6" s="85" customFormat="1">
      <c r="F346" s="61"/>
    </row>
    <row r="347" spans="6:6" s="85" customFormat="1">
      <c r="F347" s="61"/>
    </row>
    <row r="348" spans="6:6" s="85" customFormat="1">
      <c r="F348" s="61"/>
    </row>
    <row r="349" spans="6:6" s="85" customFormat="1">
      <c r="F349" s="61"/>
    </row>
    <row r="350" spans="6:6" s="85" customFormat="1">
      <c r="F350" s="61"/>
    </row>
    <row r="351" spans="6:6" s="85" customFormat="1">
      <c r="F351" s="61"/>
    </row>
    <row r="352" spans="6:6" s="85" customFormat="1">
      <c r="F352" s="61"/>
    </row>
    <row r="353" spans="6:6" s="85" customFormat="1">
      <c r="F353" s="61"/>
    </row>
    <row r="354" spans="6:6" s="85" customFormat="1">
      <c r="F354" s="61"/>
    </row>
    <row r="355" spans="6:6" s="85" customFormat="1">
      <c r="F355" s="61"/>
    </row>
    <row r="356" spans="6:6" s="85" customFormat="1">
      <c r="F356" s="61"/>
    </row>
    <row r="357" spans="6:6" s="85" customFormat="1">
      <c r="F357" s="61"/>
    </row>
    <row r="358" spans="6:6" s="85" customFormat="1">
      <c r="F358" s="61"/>
    </row>
    <row r="359" spans="6:6" s="85" customFormat="1">
      <c r="F359" s="61"/>
    </row>
    <row r="360" spans="6:6" s="85" customFormat="1">
      <c r="F360" s="61"/>
    </row>
    <row r="361" spans="6:6" s="85" customFormat="1">
      <c r="F361" s="61"/>
    </row>
    <row r="362" spans="6:6" s="85" customFormat="1">
      <c r="F362" s="61"/>
    </row>
    <row r="363" spans="6:6" s="85" customFormat="1">
      <c r="F363" s="61"/>
    </row>
    <row r="364" spans="6:6" s="85" customFormat="1">
      <c r="F364" s="61"/>
    </row>
    <row r="365" spans="6:6" s="85" customFormat="1">
      <c r="F365" s="61"/>
    </row>
    <row r="366" spans="6:6" s="85" customFormat="1">
      <c r="F366" s="61"/>
    </row>
    <row r="367" spans="6:6" s="85" customFormat="1">
      <c r="F367" s="61"/>
    </row>
    <row r="368" spans="6:6" s="85" customFormat="1">
      <c r="F368" s="61"/>
    </row>
    <row r="369" spans="6:6" s="85" customFormat="1">
      <c r="F369" s="61"/>
    </row>
    <row r="370" spans="6:6" s="85" customFormat="1">
      <c r="F370" s="61"/>
    </row>
    <row r="371" spans="6:6" s="85" customFormat="1">
      <c r="F371" s="61"/>
    </row>
    <row r="372" spans="6:6" s="85" customFormat="1">
      <c r="F372" s="61"/>
    </row>
    <row r="373" spans="6:6" s="85" customFormat="1">
      <c r="F373" s="61"/>
    </row>
    <row r="374" spans="6:6" s="85" customFormat="1">
      <c r="F374" s="61"/>
    </row>
    <row r="375" spans="6:6" s="85" customFormat="1">
      <c r="F375" s="61"/>
    </row>
    <row r="376" spans="6:6" s="85" customFormat="1">
      <c r="F376" s="61"/>
    </row>
    <row r="377" spans="6:6" s="85" customFormat="1">
      <c r="F377" s="61"/>
    </row>
    <row r="378" spans="6:6" s="85" customFormat="1">
      <c r="F378" s="61"/>
    </row>
    <row r="379" spans="6:6" s="85" customFormat="1">
      <c r="F379" s="61"/>
    </row>
    <row r="380" spans="6:6" s="85" customFormat="1">
      <c r="F380" s="61"/>
    </row>
    <row r="381" spans="6:6" s="85" customFormat="1">
      <c r="F381" s="61"/>
    </row>
    <row r="382" spans="6:6" s="85" customFormat="1">
      <c r="F382" s="61"/>
    </row>
    <row r="383" spans="6:6" s="85" customFormat="1">
      <c r="F383" s="61"/>
    </row>
    <row r="384" spans="6:6" s="85" customFormat="1">
      <c r="F384" s="61"/>
    </row>
    <row r="385" spans="6:6" s="85" customFormat="1">
      <c r="F385" s="61"/>
    </row>
    <row r="386" spans="6:6" s="85" customFormat="1">
      <c r="F386" s="61"/>
    </row>
    <row r="387" spans="6:6" s="85" customFormat="1">
      <c r="F387" s="61"/>
    </row>
    <row r="388" spans="6:6" s="85" customFormat="1">
      <c r="F388" s="61"/>
    </row>
    <row r="389" spans="6:6" s="85" customFormat="1">
      <c r="F389" s="61"/>
    </row>
    <row r="390" spans="6:6" s="85" customFormat="1">
      <c r="F390" s="61"/>
    </row>
    <row r="391" spans="6:6" s="85" customFormat="1">
      <c r="F391" s="61"/>
    </row>
    <row r="392" spans="6:6" s="85" customFormat="1">
      <c r="F392" s="61"/>
    </row>
    <row r="393" spans="6:6" s="85" customFormat="1">
      <c r="F393" s="61"/>
    </row>
    <row r="394" spans="6:6" s="85" customFormat="1">
      <c r="F394" s="61"/>
    </row>
    <row r="395" spans="6:6" s="85" customFormat="1">
      <c r="F395" s="61"/>
    </row>
    <row r="396" spans="6:6" s="85" customFormat="1">
      <c r="F396" s="61"/>
    </row>
    <row r="397" spans="6:6" s="85" customFormat="1">
      <c r="F397" s="61"/>
    </row>
    <row r="398" spans="6:6" s="85" customFormat="1">
      <c r="F398" s="61"/>
    </row>
    <row r="399" spans="6:6" s="85" customFormat="1">
      <c r="F399" s="61"/>
    </row>
    <row r="400" spans="6:6" s="85" customFormat="1">
      <c r="F400" s="61"/>
    </row>
    <row r="401" spans="6:6" s="85" customFormat="1">
      <c r="F401" s="61"/>
    </row>
    <row r="402" spans="6:6" s="85" customFormat="1">
      <c r="F402" s="61"/>
    </row>
    <row r="403" spans="6:6" s="85" customFormat="1">
      <c r="F403" s="61"/>
    </row>
    <row r="404" spans="6:6" s="85" customFormat="1">
      <c r="F404" s="61"/>
    </row>
    <row r="405" spans="6:6" s="85" customFormat="1">
      <c r="F405" s="61"/>
    </row>
    <row r="406" spans="6:6" s="85" customFormat="1">
      <c r="F406" s="61"/>
    </row>
    <row r="407" spans="6:6" s="85" customFormat="1">
      <c r="F407" s="61"/>
    </row>
    <row r="408" spans="6:6" s="85" customFormat="1">
      <c r="F408" s="61"/>
    </row>
    <row r="409" spans="6:6" s="85" customFormat="1">
      <c r="F409" s="61"/>
    </row>
    <row r="410" spans="6:6" s="85" customFormat="1">
      <c r="F410" s="61"/>
    </row>
    <row r="411" spans="6:6" s="85" customFormat="1">
      <c r="F411" s="61"/>
    </row>
    <row r="412" spans="6:6" s="85" customFormat="1">
      <c r="F412" s="61"/>
    </row>
    <row r="413" spans="6:6" s="85" customFormat="1">
      <c r="F413" s="61"/>
    </row>
    <row r="414" spans="6:6" s="85" customFormat="1">
      <c r="F414" s="61"/>
    </row>
    <row r="415" spans="6:6" s="85" customFormat="1">
      <c r="F415" s="61"/>
    </row>
    <row r="416" spans="6:6" s="85" customFormat="1">
      <c r="F416" s="61"/>
    </row>
    <row r="417" spans="6:6" s="85" customFormat="1">
      <c r="F417" s="61"/>
    </row>
    <row r="418" spans="6:6" s="85" customFormat="1">
      <c r="F418" s="61"/>
    </row>
    <row r="419" spans="6:6" s="85" customFormat="1">
      <c r="F419" s="61"/>
    </row>
    <row r="420" spans="6:6" s="85" customFormat="1">
      <c r="F420" s="61"/>
    </row>
    <row r="421" spans="6:6" s="85" customFormat="1">
      <c r="F421" s="61"/>
    </row>
    <row r="422" spans="6:6" s="85" customFormat="1">
      <c r="F422" s="61"/>
    </row>
    <row r="423" spans="6:6" s="85" customFormat="1">
      <c r="F423" s="61"/>
    </row>
    <row r="424" spans="6:6" s="85" customFormat="1">
      <c r="F424" s="61"/>
    </row>
    <row r="425" spans="6:6" s="85" customFormat="1">
      <c r="F425" s="61"/>
    </row>
    <row r="426" spans="6:6" s="85" customFormat="1">
      <c r="F426" s="61"/>
    </row>
    <row r="427" spans="6:6" s="85" customFormat="1">
      <c r="F427" s="61"/>
    </row>
    <row r="428" spans="6:6" s="85" customFormat="1">
      <c r="F428" s="61"/>
    </row>
    <row r="429" spans="6:6" s="85" customFormat="1">
      <c r="F429" s="61"/>
    </row>
    <row r="430" spans="6:6" s="85" customFormat="1">
      <c r="F430" s="61"/>
    </row>
    <row r="431" spans="6:6" s="85" customFormat="1">
      <c r="F431" s="61"/>
    </row>
    <row r="432" spans="6:6" s="85" customFormat="1">
      <c r="F432" s="61"/>
    </row>
    <row r="433" spans="6:6" s="85" customFormat="1">
      <c r="F433" s="61"/>
    </row>
    <row r="434" spans="6:6" s="85" customFormat="1">
      <c r="F434" s="61"/>
    </row>
    <row r="435" spans="6:6" s="85" customFormat="1">
      <c r="F435" s="61"/>
    </row>
    <row r="436" spans="6:6" s="85" customFormat="1">
      <c r="F436" s="61"/>
    </row>
    <row r="437" spans="6:6" s="85" customFormat="1">
      <c r="F437" s="61"/>
    </row>
    <row r="438" spans="6:6" s="85" customFormat="1">
      <c r="F438" s="61"/>
    </row>
    <row r="439" spans="6:6" s="85" customFormat="1">
      <c r="F439" s="61"/>
    </row>
    <row r="440" spans="6:6" s="85" customFormat="1">
      <c r="F440" s="61"/>
    </row>
    <row r="441" spans="6:6" s="85" customFormat="1">
      <c r="F441" s="61"/>
    </row>
    <row r="442" spans="6:6" s="85" customFormat="1">
      <c r="F442" s="61"/>
    </row>
    <row r="443" spans="6:6" s="85" customFormat="1">
      <c r="F443" s="61"/>
    </row>
    <row r="444" spans="6:6" s="85" customFormat="1">
      <c r="F444" s="61"/>
    </row>
    <row r="445" spans="6:6" s="85" customFormat="1">
      <c r="F445" s="61"/>
    </row>
    <row r="446" spans="6:6" s="85" customFormat="1">
      <c r="F446" s="61"/>
    </row>
    <row r="447" spans="6:6" s="85" customFormat="1">
      <c r="F447" s="61"/>
    </row>
    <row r="448" spans="6:6" s="85" customFormat="1">
      <c r="F448" s="61"/>
    </row>
    <row r="449" spans="6:6" s="85" customFormat="1">
      <c r="F449" s="61"/>
    </row>
    <row r="450" spans="6:6" s="85" customFormat="1">
      <c r="F450" s="61"/>
    </row>
    <row r="451" spans="6:6" s="85" customFormat="1">
      <c r="F451" s="61"/>
    </row>
    <row r="452" spans="6:6" s="85" customFormat="1">
      <c r="F452" s="61"/>
    </row>
    <row r="453" spans="6:6" s="85" customFormat="1">
      <c r="F453" s="61"/>
    </row>
    <row r="454" spans="6:6" s="85" customFormat="1">
      <c r="F454" s="61"/>
    </row>
    <row r="455" spans="6:6" s="85" customFormat="1">
      <c r="F455" s="61"/>
    </row>
    <row r="456" spans="6:6" s="85" customFormat="1">
      <c r="F456" s="61"/>
    </row>
    <row r="457" spans="6:6" s="85" customFormat="1">
      <c r="F457" s="61"/>
    </row>
    <row r="458" spans="6:6" s="85" customFormat="1">
      <c r="F458" s="61"/>
    </row>
    <row r="459" spans="6:6" s="85" customFormat="1">
      <c r="F459" s="61"/>
    </row>
    <row r="460" spans="6:6" s="85" customFormat="1">
      <c r="F460" s="61"/>
    </row>
    <row r="461" spans="6:6" s="85" customFormat="1">
      <c r="F461" s="61"/>
    </row>
    <row r="462" spans="6:6" s="85" customFormat="1">
      <c r="F462" s="61"/>
    </row>
    <row r="463" spans="6:6" s="85" customFormat="1">
      <c r="F463" s="61"/>
    </row>
    <row r="464" spans="6:6" s="85" customFormat="1">
      <c r="F464" s="61"/>
    </row>
    <row r="465" spans="6:6" s="85" customFormat="1">
      <c r="F465" s="61"/>
    </row>
    <row r="466" spans="6:6" s="85" customFormat="1">
      <c r="F466" s="61"/>
    </row>
    <row r="467" spans="6:6" s="85" customFormat="1">
      <c r="F467" s="61"/>
    </row>
    <row r="468" spans="6:6" s="85" customFormat="1">
      <c r="F468" s="61"/>
    </row>
    <row r="469" spans="6:6" s="85" customFormat="1">
      <c r="F469" s="61"/>
    </row>
    <row r="470" spans="6:6" s="85" customFormat="1">
      <c r="F470" s="61"/>
    </row>
    <row r="471" spans="6:6" s="85" customFormat="1">
      <c r="F471" s="61"/>
    </row>
    <row r="472" spans="6:6" s="85" customFormat="1">
      <c r="F472" s="61"/>
    </row>
    <row r="473" spans="6:6" s="85" customFormat="1">
      <c r="F473" s="61"/>
    </row>
    <row r="474" spans="6:6" s="85" customFormat="1">
      <c r="F474" s="61"/>
    </row>
    <row r="475" spans="6:6" s="85" customFormat="1">
      <c r="F475" s="61"/>
    </row>
    <row r="476" spans="6:6" s="85" customFormat="1">
      <c r="F476" s="61"/>
    </row>
    <row r="477" spans="6:6" s="85" customFormat="1">
      <c r="F477" s="61"/>
    </row>
    <row r="478" spans="6:6" s="85" customFormat="1">
      <c r="F478" s="61"/>
    </row>
    <row r="479" spans="6:6" s="85" customFormat="1">
      <c r="F479" s="61"/>
    </row>
    <row r="480" spans="6:6" s="85" customFormat="1">
      <c r="F480" s="61"/>
    </row>
    <row r="481" spans="6:6" s="85" customFormat="1">
      <c r="F481" s="61"/>
    </row>
    <row r="482" spans="6:6" s="85" customFormat="1">
      <c r="F482" s="61"/>
    </row>
    <row r="483" spans="6:6" s="85" customFormat="1">
      <c r="F483" s="61"/>
    </row>
    <row r="484" spans="6:6" s="85" customFormat="1">
      <c r="F484" s="61"/>
    </row>
    <row r="485" spans="6:6" s="85" customFormat="1">
      <c r="F485" s="61"/>
    </row>
    <row r="486" spans="6:6" s="85" customFormat="1">
      <c r="F486" s="61"/>
    </row>
    <row r="487" spans="6:6" s="85" customFormat="1">
      <c r="F487" s="61"/>
    </row>
    <row r="488" spans="6:6" s="85" customFormat="1">
      <c r="F488" s="61"/>
    </row>
    <row r="489" spans="6:6" s="85" customFormat="1">
      <c r="F489" s="61"/>
    </row>
    <row r="490" spans="6:6" s="85" customFormat="1">
      <c r="F490" s="61"/>
    </row>
    <row r="491" spans="6:6" s="85" customFormat="1">
      <c r="F491" s="61"/>
    </row>
    <row r="492" spans="6:6" s="85" customFormat="1">
      <c r="F492" s="61"/>
    </row>
    <row r="493" spans="6:6" s="85" customFormat="1">
      <c r="F493" s="61"/>
    </row>
    <row r="494" spans="6:6" s="85" customFormat="1">
      <c r="F494" s="61"/>
    </row>
    <row r="495" spans="6:6" s="85" customFormat="1">
      <c r="F495" s="61"/>
    </row>
    <row r="496" spans="6:6" s="85" customFormat="1">
      <c r="F496" s="61"/>
    </row>
    <row r="497" spans="6:6" s="85" customFormat="1">
      <c r="F497" s="61"/>
    </row>
    <row r="498" spans="6:6" s="85" customFormat="1">
      <c r="F498" s="61"/>
    </row>
    <row r="499" spans="6:6" s="85" customFormat="1">
      <c r="F499" s="61"/>
    </row>
    <row r="500" spans="6:6" s="85" customFormat="1">
      <c r="F500" s="61"/>
    </row>
    <row r="501" spans="6:6" s="85" customFormat="1">
      <c r="F501" s="61"/>
    </row>
    <row r="502" spans="6:6" s="85" customFormat="1">
      <c r="F502" s="61"/>
    </row>
    <row r="503" spans="6:6" s="85" customFormat="1">
      <c r="F503" s="61"/>
    </row>
    <row r="504" spans="6:6" s="85" customFormat="1">
      <c r="F504" s="61"/>
    </row>
    <row r="505" spans="6:6" s="85" customFormat="1">
      <c r="F505" s="61"/>
    </row>
    <row r="506" spans="6:6" s="85" customFormat="1">
      <c r="F506" s="61"/>
    </row>
    <row r="507" spans="6:6" s="85" customFormat="1">
      <c r="F507" s="61"/>
    </row>
    <row r="508" spans="6:6" s="85" customFormat="1">
      <c r="F508" s="61"/>
    </row>
    <row r="509" spans="6:6" s="85" customFormat="1">
      <c r="F509" s="61"/>
    </row>
    <row r="510" spans="6:6" s="85" customFormat="1">
      <c r="F510" s="61"/>
    </row>
    <row r="511" spans="6:6" s="85" customFormat="1">
      <c r="F511" s="61"/>
    </row>
    <row r="512" spans="6:6" s="85" customFormat="1">
      <c r="F512" s="61"/>
    </row>
    <row r="513" spans="6:6" s="85" customFormat="1">
      <c r="F513" s="61"/>
    </row>
    <row r="514" spans="6:6" s="85" customFormat="1">
      <c r="F514" s="61"/>
    </row>
    <row r="515" spans="6:6" s="85" customFormat="1">
      <c r="F515" s="61"/>
    </row>
    <row r="516" spans="6:6" s="85" customFormat="1">
      <c r="F516" s="61"/>
    </row>
    <row r="517" spans="6:6" s="85" customFormat="1">
      <c r="F517" s="61"/>
    </row>
    <row r="518" spans="6:6" s="85" customFormat="1">
      <c r="F518" s="61"/>
    </row>
    <row r="519" spans="6:6" s="85" customFormat="1">
      <c r="F519" s="61"/>
    </row>
    <row r="520" spans="6:6" s="85" customFormat="1">
      <c r="F520" s="61"/>
    </row>
    <row r="521" spans="6:6" s="85" customFormat="1">
      <c r="F521" s="61"/>
    </row>
    <row r="522" spans="6:6" s="85" customFormat="1">
      <c r="F522" s="61"/>
    </row>
    <row r="523" spans="6:6" s="85" customFormat="1">
      <c r="F523" s="61"/>
    </row>
    <row r="524" spans="6:6" s="85" customFormat="1">
      <c r="F524" s="61"/>
    </row>
    <row r="525" spans="6:6" s="85" customFormat="1">
      <c r="F525" s="61"/>
    </row>
    <row r="526" spans="6:6" s="85" customFormat="1">
      <c r="F526" s="61"/>
    </row>
    <row r="527" spans="6:6" s="85" customFormat="1">
      <c r="F527" s="61"/>
    </row>
    <row r="528" spans="6:6" s="85" customFormat="1">
      <c r="F528" s="61"/>
    </row>
    <row r="529" spans="6:6" s="85" customFormat="1">
      <c r="F529" s="61"/>
    </row>
    <row r="530" spans="6:6" s="85" customFormat="1">
      <c r="F530" s="61"/>
    </row>
    <row r="531" spans="6:6" s="85" customFormat="1">
      <c r="F531" s="61"/>
    </row>
    <row r="532" spans="6:6" s="85" customFormat="1">
      <c r="F532" s="61"/>
    </row>
    <row r="533" spans="6:6" s="85" customFormat="1">
      <c r="F533" s="61"/>
    </row>
    <row r="534" spans="6:6" s="85" customFormat="1">
      <c r="F534" s="61"/>
    </row>
    <row r="535" spans="6:6" s="85" customFormat="1">
      <c r="F535" s="61"/>
    </row>
    <row r="536" spans="6:6" s="85" customFormat="1">
      <c r="F536" s="61"/>
    </row>
    <row r="537" spans="6:6" s="85" customFormat="1">
      <c r="F537" s="61"/>
    </row>
    <row r="538" spans="6:6" s="85" customFormat="1">
      <c r="F538" s="61"/>
    </row>
    <row r="539" spans="6:6" s="85" customFormat="1">
      <c r="F539" s="61"/>
    </row>
    <row r="540" spans="6:6" s="85" customFormat="1">
      <c r="F540" s="61"/>
    </row>
    <row r="541" spans="6:6" s="85" customFormat="1">
      <c r="F541" s="61"/>
    </row>
    <row r="542" spans="6:6" s="85" customFormat="1">
      <c r="F542" s="61"/>
    </row>
    <row r="543" spans="6:6" s="85" customFormat="1">
      <c r="F543" s="61"/>
    </row>
    <row r="544" spans="6:6" s="85" customFormat="1">
      <c r="F544" s="61"/>
    </row>
    <row r="545" spans="6:6" s="85" customFormat="1">
      <c r="F545" s="61"/>
    </row>
    <row r="546" spans="6:6" s="85" customFormat="1">
      <c r="F546" s="61"/>
    </row>
    <row r="547" spans="6:6" s="85" customFormat="1">
      <c r="F547" s="61"/>
    </row>
    <row r="548" spans="6:6" s="85" customFormat="1">
      <c r="F548" s="61"/>
    </row>
    <row r="549" spans="6:6" s="85" customFormat="1">
      <c r="F549" s="61"/>
    </row>
    <row r="550" spans="6:6" s="85" customFormat="1">
      <c r="F550" s="61"/>
    </row>
    <row r="551" spans="6:6" s="85" customFormat="1">
      <c r="F551" s="61"/>
    </row>
    <row r="552" spans="6:6" s="85" customFormat="1">
      <c r="F552" s="61"/>
    </row>
    <row r="553" spans="6:6" s="85" customFormat="1">
      <c r="F553" s="61"/>
    </row>
    <row r="554" spans="6:6" s="85" customFormat="1">
      <c r="F554" s="61"/>
    </row>
    <row r="555" spans="6:6" s="85" customFormat="1">
      <c r="F555" s="61"/>
    </row>
    <row r="556" spans="6:6" s="85" customFormat="1">
      <c r="F556" s="61"/>
    </row>
    <row r="557" spans="6:6" s="85" customFormat="1">
      <c r="F557" s="61"/>
    </row>
    <row r="558" spans="6:6" s="85" customFormat="1">
      <c r="F558" s="61"/>
    </row>
    <row r="559" spans="6:6" s="85" customFormat="1">
      <c r="F559" s="61"/>
    </row>
    <row r="560" spans="6:6" s="85" customFormat="1">
      <c r="F560" s="61"/>
    </row>
    <row r="561" spans="6:6" s="85" customFormat="1">
      <c r="F561" s="61"/>
    </row>
    <row r="562" spans="6:6" s="85" customFormat="1">
      <c r="F562" s="61"/>
    </row>
    <row r="563" spans="6:6" s="85" customFormat="1">
      <c r="F563" s="61"/>
    </row>
    <row r="564" spans="6:6" s="85" customFormat="1">
      <c r="F564" s="61"/>
    </row>
    <row r="565" spans="6:6" s="85" customFormat="1">
      <c r="F565" s="61"/>
    </row>
    <row r="566" spans="6:6" s="85" customFormat="1">
      <c r="F566" s="61"/>
    </row>
    <row r="567" spans="6:6" s="85" customFormat="1">
      <c r="F567" s="61"/>
    </row>
    <row r="568" spans="6:6" s="85" customFormat="1">
      <c r="F568" s="61"/>
    </row>
    <row r="569" spans="6:6" s="85" customFormat="1">
      <c r="F569" s="61"/>
    </row>
    <row r="570" spans="6:6" s="85" customFormat="1">
      <c r="F570" s="61"/>
    </row>
    <row r="571" spans="6:6" s="85" customFormat="1">
      <c r="F571" s="61"/>
    </row>
    <row r="572" spans="6:6" s="85" customFormat="1">
      <c r="F572" s="61"/>
    </row>
    <row r="573" spans="6:6" s="85" customFormat="1">
      <c r="F573" s="61"/>
    </row>
    <row r="574" spans="6:6" s="85" customFormat="1">
      <c r="F574" s="61"/>
    </row>
    <row r="575" spans="6:6" s="85" customFormat="1">
      <c r="F575" s="61"/>
    </row>
    <row r="576" spans="6:6" s="85" customFormat="1">
      <c r="F576" s="61"/>
    </row>
    <row r="577" spans="6:6" s="85" customFormat="1">
      <c r="F577" s="61"/>
    </row>
    <row r="578" spans="6:6" s="85" customFormat="1">
      <c r="F578" s="61"/>
    </row>
    <row r="579" spans="6:6" s="85" customFormat="1">
      <c r="F579" s="61"/>
    </row>
    <row r="580" spans="6:6" s="85" customFormat="1">
      <c r="F580" s="61"/>
    </row>
    <row r="581" spans="6:6" s="85" customFormat="1">
      <c r="F581" s="61"/>
    </row>
    <row r="582" spans="6:6" s="85" customFormat="1">
      <c r="F582" s="61"/>
    </row>
    <row r="583" spans="6:6" s="85" customFormat="1">
      <c r="F583" s="61"/>
    </row>
    <row r="584" spans="6:6" s="85" customFormat="1">
      <c r="F584" s="61"/>
    </row>
    <row r="585" spans="6:6" s="85" customFormat="1">
      <c r="F585" s="61"/>
    </row>
    <row r="586" spans="6:6" s="85" customFormat="1">
      <c r="F586" s="61"/>
    </row>
    <row r="587" spans="6:6" s="85" customFormat="1">
      <c r="F587" s="61"/>
    </row>
    <row r="588" spans="6:6" s="85" customFormat="1">
      <c r="F588" s="61"/>
    </row>
    <row r="589" spans="6:6" s="85" customFormat="1">
      <c r="F589" s="61"/>
    </row>
    <row r="590" spans="6:6" s="85" customFormat="1">
      <c r="F590" s="61"/>
    </row>
    <row r="591" spans="6:6" s="85" customFormat="1">
      <c r="F591" s="61"/>
    </row>
    <row r="592" spans="6:6" s="85" customFormat="1">
      <c r="F592" s="61"/>
    </row>
    <row r="593" spans="6:6" s="85" customFormat="1">
      <c r="F593" s="61"/>
    </row>
    <row r="594" spans="6:6" s="85" customFormat="1">
      <c r="F594" s="61"/>
    </row>
    <row r="595" spans="6:6" s="85" customFormat="1">
      <c r="F595" s="61"/>
    </row>
    <row r="596" spans="6:6" s="85" customFormat="1">
      <c r="F596" s="61"/>
    </row>
    <row r="597" spans="6:6" s="85" customFormat="1">
      <c r="F597" s="61"/>
    </row>
    <row r="598" spans="6:6" s="85" customFormat="1">
      <c r="F598" s="61"/>
    </row>
    <row r="599" spans="6:6" s="85" customFormat="1">
      <c r="F599" s="61"/>
    </row>
    <row r="600" spans="6:6" s="85" customFormat="1">
      <c r="F600" s="61"/>
    </row>
    <row r="601" spans="6:6" s="85" customFormat="1">
      <c r="F601" s="61"/>
    </row>
    <row r="602" spans="6:6" s="85" customFormat="1">
      <c r="F602" s="61"/>
    </row>
    <row r="603" spans="6:6" s="85" customFormat="1">
      <c r="F603" s="61"/>
    </row>
    <row r="604" spans="6:6" s="85" customFormat="1">
      <c r="F604" s="61"/>
    </row>
    <row r="605" spans="6:6" s="85" customFormat="1">
      <c r="F605" s="61"/>
    </row>
    <row r="606" spans="6:6" s="85" customFormat="1">
      <c r="F606" s="61"/>
    </row>
    <row r="607" spans="6:6" s="85" customFormat="1">
      <c r="F607" s="61"/>
    </row>
    <row r="608" spans="6:6" s="85" customFormat="1">
      <c r="F608" s="61"/>
    </row>
    <row r="609" spans="6:6" s="85" customFormat="1">
      <c r="F609" s="61"/>
    </row>
    <row r="610" spans="6:6" s="85" customFormat="1">
      <c r="F610" s="61"/>
    </row>
    <row r="611" spans="6:6" s="85" customFormat="1">
      <c r="F611" s="61"/>
    </row>
    <row r="612" spans="6:6" s="85" customFormat="1">
      <c r="F612" s="61"/>
    </row>
    <row r="613" spans="6:6" s="85" customFormat="1">
      <c r="F613" s="61"/>
    </row>
    <row r="614" spans="6:6" s="85" customFormat="1">
      <c r="F614" s="61"/>
    </row>
    <row r="615" spans="6:6" s="85" customFormat="1">
      <c r="F615" s="61"/>
    </row>
    <row r="616" spans="6:6" s="85" customFormat="1">
      <c r="F616" s="61"/>
    </row>
    <row r="617" spans="6:6" s="85" customFormat="1">
      <c r="F617" s="61"/>
    </row>
    <row r="618" spans="6:6" s="85" customFormat="1">
      <c r="F618" s="61"/>
    </row>
    <row r="619" spans="6:6" s="85" customFormat="1">
      <c r="F619" s="61"/>
    </row>
    <row r="620" spans="6:6" s="85" customFormat="1">
      <c r="F620" s="61"/>
    </row>
    <row r="621" spans="6:6" s="85" customFormat="1">
      <c r="F621" s="61"/>
    </row>
    <row r="622" spans="6:6" s="85" customFormat="1">
      <c r="F622" s="61"/>
    </row>
    <row r="623" spans="6:6" s="85" customFormat="1">
      <c r="F623" s="61"/>
    </row>
    <row r="624" spans="6:6" s="85" customFormat="1">
      <c r="F624" s="61"/>
    </row>
    <row r="625" spans="6:6" s="85" customFormat="1">
      <c r="F625" s="61"/>
    </row>
    <row r="626" spans="6:6" s="85" customFormat="1">
      <c r="F626" s="61"/>
    </row>
    <row r="627" spans="6:6" s="85" customFormat="1">
      <c r="F627" s="61"/>
    </row>
    <row r="628" spans="6:6" s="85" customFormat="1">
      <c r="F628" s="61"/>
    </row>
    <row r="629" spans="6:6" s="85" customFormat="1">
      <c r="F629" s="61"/>
    </row>
    <row r="630" spans="6:6" s="85" customFormat="1">
      <c r="F630" s="61"/>
    </row>
    <row r="631" spans="6:6" s="85" customFormat="1">
      <c r="F631" s="61"/>
    </row>
    <row r="632" spans="6:6" s="85" customFormat="1">
      <c r="F632" s="61"/>
    </row>
    <row r="633" spans="6:6" s="85" customFormat="1">
      <c r="F633" s="61"/>
    </row>
    <row r="634" spans="6:6" s="85" customFormat="1">
      <c r="F634" s="61"/>
    </row>
    <row r="635" spans="6:6" s="85" customFormat="1">
      <c r="F635" s="61"/>
    </row>
    <row r="636" spans="6:6" s="85" customFormat="1">
      <c r="F636" s="61"/>
    </row>
    <row r="637" spans="6:6" s="85" customFormat="1">
      <c r="F637" s="61"/>
    </row>
    <row r="638" spans="6:6" s="85" customFormat="1">
      <c r="F638" s="61"/>
    </row>
    <row r="639" spans="6:6" s="85" customFormat="1">
      <c r="F639" s="61"/>
    </row>
    <row r="640" spans="6:6" s="85" customFormat="1">
      <c r="F640" s="61"/>
    </row>
    <row r="641" spans="6:6" s="85" customFormat="1">
      <c r="F641" s="61"/>
    </row>
    <row r="642" spans="6:6" s="85" customFormat="1">
      <c r="F642" s="61"/>
    </row>
    <row r="643" spans="6:6" s="85" customFormat="1">
      <c r="F643" s="61"/>
    </row>
    <row r="644" spans="6:6" s="85" customFormat="1">
      <c r="F644" s="61"/>
    </row>
    <row r="645" spans="6:6" s="85" customFormat="1">
      <c r="F645" s="61"/>
    </row>
    <row r="646" spans="6:6" s="85" customFormat="1">
      <c r="F646" s="61"/>
    </row>
    <row r="647" spans="6:6" s="85" customFormat="1">
      <c r="F647" s="61"/>
    </row>
    <row r="648" spans="6:6" s="85" customFormat="1">
      <c r="F648" s="61"/>
    </row>
    <row r="649" spans="6:6" s="85" customFormat="1">
      <c r="F649" s="61"/>
    </row>
    <row r="650" spans="6:6" s="85" customFormat="1">
      <c r="F650" s="61"/>
    </row>
    <row r="651" spans="6:6" s="85" customFormat="1">
      <c r="F651" s="61"/>
    </row>
    <row r="652" spans="6:6" s="85" customFormat="1">
      <c r="F652" s="61"/>
    </row>
    <row r="653" spans="6:6" s="85" customFormat="1">
      <c r="F653" s="61"/>
    </row>
    <row r="654" spans="6:6" s="85" customFormat="1">
      <c r="F654" s="61"/>
    </row>
    <row r="655" spans="6:6" s="85" customFormat="1">
      <c r="F655" s="61"/>
    </row>
    <row r="656" spans="6:6" s="85" customFormat="1">
      <c r="F656" s="61"/>
    </row>
    <row r="657" spans="6:6" s="85" customFormat="1">
      <c r="F657" s="61"/>
    </row>
    <row r="658" spans="6:6" s="85" customFormat="1">
      <c r="F658" s="61"/>
    </row>
    <row r="659" spans="6:6" s="85" customFormat="1">
      <c r="F659" s="61"/>
    </row>
    <row r="660" spans="6:6" s="85" customFormat="1">
      <c r="F660" s="61"/>
    </row>
    <row r="661" spans="6:6" s="85" customFormat="1">
      <c r="F661" s="61"/>
    </row>
    <row r="662" spans="6:6" s="85" customFormat="1">
      <c r="F662" s="61"/>
    </row>
    <row r="663" spans="6:6" s="85" customFormat="1">
      <c r="F663" s="61"/>
    </row>
    <row r="664" spans="6:6" s="85" customFormat="1">
      <c r="F664" s="61"/>
    </row>
    <row r="665" spans="6:6" s="85" customFormat="1">
      <c r="F665" s="61"/>
    </row>
    <row r="666" spans="6:6" s="85" customFormat="1">
      <c r="F666" s="61"/>
    </row>
  </sheetData>
  <conditionalFormatting sqref="H1:H1048576">
    <cfRule type="cellIs" dxfId="69" priority="5" operator="equal">
      <formula>"Indéterminé"</formula>
    </cfRule>
    <cfRule type="cellIs" dxfId="68" priority="6" operator="equal">
      <formula>"NA"</formula>
    </cfRule>
    <cfRule type="cellIs" dxfId="67" priority="7" operator="equal">
      <formula>"Invalidé"</formula>
    </cfRule>
    <cfRule type="cellIs" dxfId="66" priority="8" operator="equal">
      <formula>"Validé"</formula>
    </cfRule>
  </conditionalFormatting>
  <conditionalFormatting sqref="Q1">
    <cfRule type="cellIs" dxfId="65" priority="1" operator="equal">
      <formula>"Indéterminé"</formula>
    </cfRule>
    <cfRule type="cellIs" dxfId="64" priority="2" operator="equal">
      <formula>"NA"</formula>
    </cfRule>
    <cfRule type="cellIs" dxfId="63" priority="3" operator="equal">
      <formula>"Invalidé"</formula>
    </cfRule>
    <cfRule type="cellIs" dxfId="62" priority="4" operator="equal">
      <formula>"Validé"</formula>
    </cfRule>
  </conditionalFormatting>
  <dataValidations count="4">
    <dataValidation type="list" allowBlank="1" showInputMessage="1" showErrorMessage="1" sqref="Q4:Q109" xr:uid="{C4E938B9-2511-4757-B4C9-197116EB2A2E}">
      <formula1>Priorité</formula1>
    </dataValidation>
    <dataValidation type="list" allowBlank="1" showInputMessage="1" showErrorMessage="1" sqref="G4:G109" xr:uid="{F85A74CA-6341-4560-9A78-E4FF48EC1926}">
      <formula1>méthode</formula1>
    </dataValidation>
    <dataValidation type="list" allowBlank="1" showInputMessage="1" showErrorMessage="1" sqref="P4:P109" xr:uid="{4A57EDD0-9F9E-4BF1-AC46-0516281C9D75}">
      <formula1>Difficulte</formula1>
    </dataValidation>
    <dataValidation type="list" allowBlank="1" showInputMessage="1" showErrorMessage="1" sqref="H4:H109" xr:uid="{19A3E46A-9C0F-4E3A-BD85-BB1F511AB33A}">
      <formula1>Etat</formula1>
    </dataValidation>
  </dataValidations>
  <hyperlinks>
    <hyperlink ref="C1" r:id="rId1" xr:uid="{4FCD1DA8-F913-4E7B-BDC0-134ACB97B245}"/>
  </hyperlinks>
  <pageMargins left="0.7" right="0.7" top="0.75" bottom="0.75" header="0.3" footer="0.3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2">
    <tabColor theme="3"/>
  </sheetPr>
  <dimension ref="A1:GJ117"/>
  <sheetViews>
    <sheetView tabSelected="1" showRuler="0" zoomScale="90" zoomScaleNormal="90" zoomScaleSheetLayoutView="100" workbookViewId="0">
      <pane ySplit="10" topLeftCell="A11" activePane="bottomLeft" state="frozenSplit"/>
      <selection activeCell="E2" sqref="E2:K3"/>
      <selection pane="bottomLeft" activeCell="O3" sqref="O3"/>
    </sheetView>
  </sheetViews>
  <sheetFormatPr baseColWidth="10" defaultColWidth="11.44140625" defaultRowHeight="14.4" outlineLevelRow="1"/>
  <cols>
    <col min="1" max="1" width="12.5546875" style="6" customWidth="1"/>
    <col min="2" max="2" width="11.44140625" style="6" customWidth="1"/>
    <col min="3" max="3" width="20.5546875" style="6" customWidth="1"/>
    <col min="4" max="4" width="8.5546875" style="6" customWidth="1"/>
    <col min="5" max="5" width="30.88671875" style="6" customWidth="1"/>
    <col min="6" max="6" width="64" style="7" customWidth="1"/>
    <col min="7" max="16" width="12.5546875" style="6" customWidth="1"/>
    <col min="17" max="16384" width="11.44140625" style="6"/>
  </cols>
  <sheetData>
    <row r="1" spans="1:192" ht="47.4" customHeight="1">
      <c r="A1" s="28" t="str">
        <f>Projet!A1</f>
        <v>Audit par critères RGAA 4.1 2021</v>
      </c>
      <c r="B1" s="28"/>
      <c r="C1" s="28"/>
      <c r="D1" s="28"/>
      <c r="E1" s="28"/>
      <c r="F1" s="29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</row>
    <row r="2" spans="1:192" ht="35.1" customHeight="1">
      <c r="A2" s="243">
        <v>45854</v>
      </c>
      <c r="B2" s="244"/>
      <c r="C2" s="244"/>
      <c r="D2" s="245"/>
      <c r="E2" s="28"/>
      <c r="F2" s="29"/>
      <c r="G2" s="105" t="s">
        <v>444</v>
      </c>
      <c r="H2" s="105"/>
      <c r="I2" s="105"/>
      <c r="J2" s="105"/>
      <c r="K2" s="105"/>
      <c r="L2" s="105"/>
      <c r="M2" s="105"/>
      <c r="N2" s="105"/>
      <c r="O2" s="54"/>
      <c r="P2" s="5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</row>
    <row r="3" spans="1:192" ht="15" customHeight="1">
      <c r="A3" s="54"/>
      <c r="B3" s="55"/>
      <c r="C3" s="55"/>
      <c r="D3" s="56"/>
      <c r="E3" s="28"/>
      <c r="F3" s="29"/>
      <c r="G3" s="57">
        <f>IF(SUM(Value!AG$13:AG$15)=0,0,(Value!AG$13/SUM(Value!AG$13:AG$15))*100)</f>
        <v>86.666666666666671</v>
      </c>
      <c r="H3" s="57">
        <f>IF(SUM(Value!AH$13:AH$15)=0,0,(Value!AH$13/SUM(Value!AH$13:AH$15))*100)</f>
        <v>69.318181818181827</v>
      </c>
      <c r="I3" s="57">
        <f>IF(SUM(Value!AI$13:AI$15)=0,0,(Value!AI$13/SUM(Value!AI$13:AI$15))*100)</f>
        <v>69.318181818181827</v>
      </c>
      <c r="J3" s="57">
        <f>IF(SUM(Value!AJ$13:AJ$15)=0,0,(Value!AJ$13/SUM(Value!AJ$13:AJ$15))*100)</f>
        <v>76.666666666666671</v>
      </c>
      <c r="K3" s="57">
        <f>IF(SUM(Value!AK$13:AK$15)=0,0,(Value!AK$13/SUM(Value!AK$13:AK$15))*100)</f>
        <v>78.571428571428569</v>
      </c>
      <c r="L3" s="57">
        <f>IF(SUM(Value!AL$13:AL$15)=0,0,(Value!AL$13/SUM(Value!AL$13:AL$15))*100)</f>
        <v>76.666666666666671</v>
      </c>
      <c r="M3" s="57">
        <f>IF(SUM(Value!AM$13:AM$15)=0,0,(Value!AM$13/SUM(Value!AM$13:AM$15))*100)</f>
        <v>68.75</v>
      </c>
      <c r="N3" s="57">
        <f>IF(SUM(Value!AN$13:AN$15)=0,0,(Value!AN$13/SUM(Value!AN$13:AN$15))*100)</f>
        <v>76.923076923076934</v>
      </c>
      <c r="O3" s="170"/>
      <c r="P3" s="170"/>
      <c r="Q3" s="170"/>
      <c r="R3" s="170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</row>
    <row r="4" spans="1:192" ht="15" customHeight="1">
      <c r="A4" s="54"/>
      <c r="B4" s="104" t="s">
        <v>445</v>
      </c>
      <c r="C4" s="55"/>
      <c r="D4" s="56"/>
      <c r="E4" s="28"/>
      <c r="F4" s="29"/>
      <c r="G4" s="57">
        <f>IF(SUM(Value!AG$13:AG$15)=0,0,(Value!AG$14/SUM(Value!AG$13:AG$15))*100)</f>
        <v>13.333333333333334</v>
      </c>
      <c r="H4" s="57">
        <f>IF(SUM(Value!AH$13:AH$15)=0,0,(Value!AH$14/SUM(Value!AH$13:AH$15))*100)</f>
        <v>30.681818181818183</v>
      </c>
      <c r="I4" s="57">
        <f>IF(SUM(Value!AI$13:AI$15)=0,0,(Value!AI$14/SUM(Value!AI$13:AI$15))*100)</f>
        <v>30.681818181818183</v>
      </c>
      <c r="J4" s="57">
        <f>IF(SUM(Value!AJ$13:AJ$15)=0,0,(Value!AJ$14/SUM(Value!AJ$13:AJ$15))*100)</f>
        <v>23.333333333333332</v>
      </c>
      <c r="K4" s="57">
        <f>IF(SUM(Value!AK$13:AK$15)=0,0,(Value!AK$14/SUM(Value!AK$13:AK$15))*100)</f>
        <v>21.428571428571427</v>
      </c>
      <c r="L4" s="57">
        <f>IF(SUM(Value!AL$13:AL$15)=0,0,(Value!AL$14/SUM(Value!AL$13:AL$15))*100)</f>
        <v>23.333333333333332</v>
      </c>
      <c r="M4" s="57">
        <f>IF(SUM(Value!AM$13:AM$15)=0,0,(Value!AM$14/SUM(Value!AM$13:AM$15))*100)</f>
        <v>31.25</v>
      </c>
      <c r="N4" s="57">
        <f>IF(SUM(Value!AN$13:AN$15)=0,0,(Value!AN$14/SUM(Value!AN$13:AN$15))*100)</f>
        <v>23.076923076923077</v>
      </c>
      <c r="O4" s="170"/>
      <c r="P4" s="170"/>
      <c r="Q4" s="170"/>
      <c r="R4" s="170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</row>
    <row r="5" spans="1:192" ht="15" customHeight="1">
      <c r="A5" s="246">
        <f ca="1">Value!O141</f>
        <v>64.912280701754383</v>
      </c>
      <c r="B5" s="247"/>
      <c r="C5" s="247"/>
      <c r="D5" s="248"/>
      <c r="E5" s="28"/>
      <c r="F5" s="29"/>
      <c r="G5" s="57">
        <f>IF(SUM(Value!AG$13:AG$15)=0,0,(Value!AG$15/SUM(Value!AG$13:AG$15))*100)</f>
        <v>0</v>
      </c>
      <c r="H5" s="57">
        <f>IF(SUM(Value!AH$13:AH$15)=0,0,(Value!AH$15/SUM(Value!AH$13:AH$15))*100)</f>
        <v>0</v>
      </c>
      <c r="I5" s="57">
        <f>IF(SUM(Value!AI$13:AI$15)=0,0,(Value!AI$15/SUM(Value!AI$13:AI$15))*100)</f>
        <v>0</v>
      </c>
      <c r="J5" s="57">
        <f>IF(SUM(Value!AJ$13:AJ$15)=0,0,(Value!AJ$15/SUM(Value!AJ$13:AJ$15))*100)</f>
        <v>0</v>
      </c>
      <c r="K5" s="57">
        <f>IF(SUM(Value!AK$13:AK$15)=0,0,(Value!AK$15/SUM(Value!AK$13:AK$15))*100)</f>
        <v>0</v>
      </c>
      <c r="L5" s="57">
        <f>IF(SUM(Value!AL$13:AL$15)=0,0,(Value!AL$15/SUM(Value!AL$13:AL$15))*100)</f>
        <v>0</v>
      </c>
      <c r="M5" s="57">
        <f>IF(SUM(Value!AM$13:AM$15)=0,0,(Value!AM$15/SUM(Value!AM$13:AM$15))*100)</f>
        <v>0</v>
      </c>
      <c r="N5" s="57">
        <f>IF(SUM(Value!AN$13:AN$15)=0,0,(Value!AN$15/SUM(Value!AN$13:AN$15))*100)</f>
        <v>0</v>
      </c>
      <c r="O5" s="170" t="s">
        <v>446</v>
      </c>
      <c r="P5" s="170"/>
      <c r="Q5" s="170"/>
      <c r="R5" s="170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</row>
    <row r="6" spans="1:192" ht="31.5" customHeight="1">
      <c r="A6" s="249"/>
      <c r="B6" s="250"/>
      <c r="C6" s="250"/>
      <c r="D6" s="251"/>
      <c r="E6" s="30"/>
      <c r="F6" s="30"/>
      <c r="G6" s="31">
        <f>IF(ISERROR(Value!AG$16),"",Value!AG$16)</f>
        <v>87</v>
      </c>
      <c r="H6" s="31">
        <f>IF(ISERROR(Value!AH$16),"",Value!AH$16)</f>
        <v>69</v>
      </c>
      <c r="I6" s="31">
        <f>IF(ISERROR(Value!AI$16),"",Value!AI$16)</f>
        <v>69</v>
      </c>
      <c r="J6" s="31">
        <f>IF(ISERROR(Value!AJ$16),"",Value!AJ$16)</f>
        <v>77</v>
      </c>
      <c r="K6" s="31">
        <f>IF(ISERROR(Value!AK$16),"",Value!AK$16)</f>
        <v>79</v>
      </c>
      <c r="L6" s="31">
        <f>IF(ISERROR(Value!AL$16),"",Value!AL$16)</f>
        <v>77</v>
      </c>
      <c r="M6" s="31">
        <f>IF(ISERROR(Value!AM$16),"",Value!AM$16)</f>
        <v>69</v>
      </c>
      <c r="N6" s="31">
        <f>IF(ISERROR(Value!AN$16),"",Value!AN$16)</f>
        <v>77</v>
      </c>
      <c r="O6" s="171">
        <f>AVERAGE(G6:N6)</f>
        <v>75.5</v>
      </c>
      <c r="P6" s="171"/>
      <c r="Q6" s="171"/>
      <c r="R6" s="171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</row>
    <row r="7" spans="1:192" ht="15" customHeight="1">
      <c r="A7" s="249"/>
      <c r="B7" s="250"/>
      <c r="C7" s="250"/>
      <c r="D7" s="251"/>
      <c r="E7" s="30"/>
      <c r="F7" s="30"/>
      <c r="G7" s="32">
        <f>IF(ISERROR(Value!AG$6),"",Value!AG$6)</f>
        <v>0</v>
      </c>
      <c r="H7" s="32">
        <f>IF(ISERROR(Value!AH$6),"",Value!AH$6)</f>
        <v>0</v>
      </c>
      <c r="I7" s="32">
        <f>IF(ISERROR(Value!AI$6),"",Value!AI$6)</f>
        <v>0</v>
      </c>
      <c r="J7" s="32">
        <f>IF(ISERROR(Value!AJ$6),"",Value!AJ$6)</f>
        <v>0</v>
      </c>
      <c r="K7" s="32">
        <f>IF(ISERROR(Value!AK$6),"",Value!AK$6)</f>
        <v>0</v>
      </c>
      <c r="L7" s="32">
        <f>IF(ISERROR(Value!AL$6),"",Value!AL$6)</f>
        <v>0</v>
      </c>
      <c r="M7" s="32">
        <f>IF(ISERROR(Value!AM$6),"",Value!AM$6)</f>
        <v>0</v>
      </c>
      <c r="N7" s="32">
        <f>IF(ISERROR(Value!AN$6),"",Value!AN$6)</f>
        <v>0</v>
      </c>
      <c r="O7" s="172"/>
      <c r="P7" s="172"/>
      <c r="Q7" s="172"/>
      <c r="R7" s="172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</row>
    <row r="8" spans="1:192" ht="17.100000000000001" customHeight="1">
      <c r="A8" s="249"/>
      <c r="B8" s="250"/>
      <c r="C8" s="250"/>
      <c r="D8" s="251"/>
      <c r="E8" s="30"/>
      <c r="F8" s="30"/>
      <c r="G8" s="32"/>
      <c r="H8" s="32"/>
      <c r="I8" s="32"/>
      <c r="J8" s="32"/>
      <c r="K8" s="32"/>
      <c r="L8" s="32"/>
      <c r="M8" s="32"/>
      <c r="N8" s="32"/>
      <c r="O8" s="32"/>
      <c r="P8" s="32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</row>
    <row r="9" spans="1:192" s="84" customFormat="1" ht="22.5" customHeight="1">
      <c r="A9" s="252"/>
      <c r="B9" s="253"/>
      <c r="C9" s="253"/>
      <c r="D9" s="254"/>
      <c r="E9" s="30"/>
      <c r="F9" s="33"/>
      <c r="G9" s="95" t="s">
        <v>9</v>
      </c>
      <c r="H9" s="95" t="s">
        <v>13</v>
      </c>
      <c r="I9" s="95" t="s">
        <v>16</v>
      </c>
      <c r="J9" s="95" t="s">
        <v>19</v>
      </c>
      <c r="K9" s="95" t="s">
        <v>23</v>
      </c>
      <c r="L9" s="95" t="s">
        <v>26</v>
      </c>
      <c r="M9" s="95" t="s">
        <v>29</v>
      </c>
      <c r="N9" s="95" t="s">
        <v>32</v>
      </c>
      <c r="O9" s="53"/>
      <c r="P9" s="5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</row>
    <row r="10" spans="1:192">
      <c r="A10" s="166" t="s">
        <v>40</v>
      </c>
      <c r="B10" s="166" t="s">
        <v>41</v>
      </c>
      <c r="C10" s="166" t="s">
        <v>42</v>
      </c>
      <c r="D10" s="167" t="s">
        <v>43</v>
      </c>
      <c r="E10" s="168" t="s">
        <v>44</v>
      </c>
      <c r="F10" s="2" t="s">
        <v>447</v>
      </c>
      <c r="G10" s="1" t="s">
        <v>8</v>
      </c>
      <c r="H10" s="1" t="s">
        <v>12</v>
      </c>
      <c r="I10" s="1" t="s">
        <v>15</v>
      </c>
      <c r="J10" s="1" t="s">
        <v>18</v>
      </c>
      <c r="K10" s="1" t="s">
        <v>22</v>
      </c>
      <c r="L10" s="1" t="s">
        <v>25</v>
      </c>
      <c r="M10" s="1" t="s">
        <v>28</v>
      </c>
      <c r="N10" s="1" t="s">
        <v>31</v>
      </c>
      <c r="O10" s="1" t="s">
        <v>448</v>
      </c>
      <c r="P10" s="1" t="s">
        <v>449</v>
      </c>
      <c r="Q10" s="1" t="s">
        <v>450</v>
      </c>
      <c r="R10" s="1" t="s">
        <v>451</v>
      </c>
      <c r="S10" s="1" t="s">
        <v>452</v>
      </c>
      <c r="T10" s="1" t="s">
        <v>453</v>
      </c>
      <c r="U10" s="1" t="s">
        <v>454</v>
      </c>
      <c r="V10" s="1" t="s">
        <v>455</v>
      </c>
      <c r="W10" s="1" t="s">
        <v>456</v>
      </c>
      <c r="X10" s="1" t="s">
        <v>457</v>
      </c>
      <c r="Y10" s="1" t="s">
        <v>458</v>
      </c>
      <c r="Z10" s="1" t="s">
        <v>459</v>
      </c>
      <c r="AA10" s="1" t="s">
        <v>460</v>
      </c>
      <c r="AB10" s="1" t="s">
        <v>461</v>
      </c>
      <c r="AC10" s="1" t="s">
        <v>462</v>
      </c>
      <c r="AD10" s="1" t="s">
        <v>463</v>
      </c>
      <c r="AE10" s="1" t="s">
        <v>464</v>
      </c>
      <c r="AF10" s="1" t="s">
        <v>465</v>
      </c>
      <c r="AG10" s="1" t="s">
        <v>466</v>
      </c>
      <c r="AH10" s="1" t="s">
        <v>467</v>
      </c>
      <c r="AI10" s="1" t="s">
        <v>468</v>
      </c>
      <c r="AJ10" s="1" t="s">
        <v>469</v>
      </c>
      <c r="AK10" s="1" t="s">
        <v>470</v>
      </c>
      <c r="AL10" s="1" t="s">
        <v>471</v>
      </c>
      <c r="AM10" s="1" t="s">
        <v>472</v>
      </c>
      <c r="AN10" s="1" t="s">
        <v>473</v>
      </c>
      <c r="AO10" s="1" t="s">
        <v>474</v>
      </c>
      <c r="AP10" s="1" t="s">
        <v>475</v>
      </c>
      <c r="AQ10" s="1" t="s">
        <v>476</v>
      </c>
      <c r="AR10" s="1" t="s">
        <v>477</v>
      </c>
      <c r="AS10" s="1" t="s">
        <v>478</v>
      </c>
      <c r="AT10" s="1" t="s">
        <v>479</v>
      </c>
      <c r="AU10" s="1" t="s">
        <v>480</v>
      </c>
      <c r="AV10" s="1" t="s">
        <v>481</v>
      </c>
      <c r="AW10" s="1" t="s">
        <v>482</v>
      </c>
      <c r="AX10" s="1" t="s">
        <v>483</v>
      </c>
      <c r="AY10" s="1" t="s">
        <v>484</v>
      </c>
      <c r="AZ10" s="1" t="s">
        <v>485</v>
      </c>
      <c r="BA10" s="1" t="s">
        <v>486</v>
      </c>
      <c r="BB10" s="1" t="s">
        <v>487</v>
      </c>
      <c r="BC10" s="1" t="s">
        <v>488</v>
      </c>
      <c r="BD10" s="1" t="s">
        <v>489</v>
      </c>
      <c r="BE10" s="1" t="s">
        <v>490</v>
      </c>
      <c r="BF10" s="1" t="s">
        <v>491</v>
      </c>
      <c r="BG10" s="1" t="s">
        <v>492</v>
      </c>
      <c r="BH10" s="1" t="s">
        <v>493</v>
      </c>
      <c r="BI10" s="1" t="s">
        <v>494</v>
      </c>
      <c r="BJ10" s="1" t="s">
        <v>495</v>
      </c>
      <c r="BK10" s="1" t="s">
        <v>496</v>
      </c>
      <c r="BL10" s="1" t="s">
        <v>497</v>
      </c>
      <c r="BM10" s="1" t="s">
        <v>498</v>
      </c>
      <c r="BN10" s="1" t="s">
        <v>499</v>
      </c>
      <c r="BO10" s="1" t="s">
        <v>500</v>
      </c>
      <c r="BP10" s="1" t="s">
        <v>501</v>
      </c>
      <c r="BQ10" s="1" t="s">
        <v>502</v>
      </c>
      <c r="BR10" s="1" t="s">
        <v>503</v>
      </c>
      <c r="BS10" s="1" t="s">
        <v>504</v>
      </c>
      <c r="BT10" s="1" t="s">
        <v>505</v>
      </c>
      <c r="BU10" s="1" t="s">
        <v>506</v>
      </c>
      <c r="BV10" s="1" t="s">
        <v>507</v>
      </c>
      <c r="BW10" s="1" t="s">
        <v>508</v>
      </c>
      <c r="BX10" s="1" t="s">
        <v>509</v>
      </c>
      <c r="BY10" s="1" t="s">
        <v>510</v>
      </c>
      <c r="BZ10" s="1" t="s">
        <v>511</v>
      </c>
      <c r="CA10" s="1" t="s">
        <v>512</v>
      </c>
      <c r="CB10" s="1" t="s">
        <v>513</v>
      </c>
      <c r="CC10" s="1" t="s">
        <v>514</v>
      </c>
      <c r="CD10" s="1" t="s">
        <v>515</v>
      </c>
      <c r="CE10" s="1" t="s">
        <v>516</v>
      </c>
      <c r="CF10" s="1" t="s">
        <v>517</v>
      </c>
      <c r="CG10" s="1" t="s">
        <v>518</v>
      </c>
      <c r="CH10" s="1" t="s">
        <v>519</v>
      </c>
      <c r="CI10" s="1" t="s">
        <v>520</v>
      </c>
      <c r="CJ10" s="1" t="s">
        <v>521</v>
      </c>
      <c r="CK10" s="1" t="s">
        <v>522</v>
      </c>
      <c r="CL10" s="1" t="s">
        <v>523</v>
      </c>
      <c r="CM10" s="1" t="s">
        <v>524</v>
      </c>
      <c r="CN10" s="1" t="s">
        <v>525</v>
      </c>
      <c r="CO10" s="1" t="s">
        <v>526</v>
      </c>
      <c r="CP10" s="1" t="s">
        <v>527</v>
      </c>
      <c r="CQ10" s="1" t="s">
        <v>528</v>
      </c>
      <c r="CR10" s="1" t="s">
        <v>529</v>
      </c>
      <c r="CS10" s="1" t="s">
        <v>530</v>
      </c>
      <c r="CT10" s="1" t="s">
        <v>531</v>
      </c>
      <c r="CU10" s="1" t="s">
        <v>532</v>
      </c>
      <c r="CV10" s="1" t="s">
        <v>533</v>
      </c>
      <c r="CW10" s="1" t="s">
        <v>534</v>
      </c>
      <c r="CX10" s="1" t="s">
        <v>535</v>
      </c>
      <c r="CY10" s="1" t="s">
        <v>536</v>
      </c>
      <c r="CZ10" s="1" t="s">
        <v>537</v>
      </c>
      <c r="DA10" s="1" t="s">
        <v>538</v>
      </c>
      <c r="DB10" s="1" t="s">
        <v>539</v>
      </c>
      <c r="DC10" s="1" t="s">
        <v>540</v>
      </c>
      <c r="DD10" s="1" t="s">
        <v>541</v>
      </c>
      <c r="DE10" s="1" t="s">
        <v>542</v>
      </c>
      <c r="DF10" s="1" t="s">
        <v>543</v>
      </c>
      <c r="DG10" s="1" t="s">
        <v>544</v>
      </c>
      <c r="DH10" s="1" t="s">
        <v>545</v>
      </c>
      <c r="DI10" s="1" t="s">
        <v>546</v>
      </c>
      <c r="DJ10" s="1" t="s">
        <v>547</v>
      </c>
      <c r="DK10" s="1" t="s">
        <v>548</v>
      </c>
      <c r="DL10" s="1" t="s">
        <v>549</v>
      </c>
      <c r="DM10" s="1" t="s">
        <v>550</v>
      </c>
      <c r="DN10" s="1" t="s">
        <v>551</v>
      </c>
      <c r="DO10" s="1" t="s">
        <v>552</v>
      </c>
      <c r="DP10" s="1" t="s">
        <v>553</v>
      </c>
      <c r="DQ10" s="1" t="s">
        <v>554</v>
      </c>
      <c r="DR10" s="1" t="s">
        <v>555</v>
      </c>
      <c r="DS10" s="1" t="s">
        <v>556</v>
      </c>
      <c r="DT10" s="1" t="s">
        <v>557</v>
      </c>
      <c r="DU10" s="1" t="s">
        <v>558</v>
      </c>
      <c r="DV10" s="1" t="s">
        <v>559</v>
      </c>
      <c r="DW10" s="1" t="s">
        <v>560</v>
      </c>
      <c r="DX10" s="1" t="s">
        <v>561</v>
      </c>
      <c r="DY10" s="1" t="s">
        <v>562</v>
      </c>
      <c r="DZ10" s="1" t="s">
        <v>563</v>
      </c>
      <c r="EA10" s="1" t="s">
        <v>564</v>
      </c>
      <c r="EB10" s="1" t="s">
        <v>565</v>
      </c>
      <c r="EC10" s="1" t="s">
        <v>566</v>
      </c>
      <c r="ED10" s="1" t="s">
        <v>567</v>
      </c>
      <c r="EE10" s="1" t="s">
        <v>568</v>
      </c>
      <c r="EF10" s="1" t="s">
        <v>569</v>
      </c>
      <c r="EG10" s="1" t="s">
        <v>570</v>
      </c>
      <c r="EH10" s="1" t="s">
        <v>571</v>
      </c>
      <c r="EI10" s="1" t="s">
        <v>572</v>
      </c>
      <c r="EJ10" s="1" t="s">
        <v>573</v>
      </c>
      <c r="EK10" s="1" t="s">
        <v>574</v>
      </c>
      <c r="EL10" s="1" t="s">
        <v>575</v>
      </c>
      <c r="EM10" s="1" t="s">
        <v>576</v>
      </c>
      <c r="EN10" s="1" t="s">
        <v>577</v>
      </c>
      <c r="EO10" s="1" t="s">
        <v>578</v>
      </c>
      <c r="EP10" s="1" t="s">
        <v>579</v>
      </c>
      <c r="EQ10" s="1" t="s">
        <v>580</v>
      </c>
      <c r="ER10" s="1" t="s">
        <v>581</v>
      </c>
      <c r="ES10" s="1" t="s">
        <v>582</v>
      </c>
      <c r="ET10" s="1" t="s">
        <v>583</v>
      </c>
      <c r="EU10" s="1" t="s">
        <v>584</v>
      </c>
      <c r="EV10" s="1" t="s">
        <v>585</v>
      </c>
      <c r="EW10" s="1" t="s">
        <v>586</v>
      </c>
      <c r="EX10" s="1" t="s">
        <v>587</v>
      </c>
      <c r="EY10" s="1" t="s">
        <v>588</v>
      </c>
      <c r="EZ10" s="1" t="s">
        <v>589</v>
      </c>
      <c r="FA10" s="1" t="s">
        <v>590</v>
      </c>
      <c r="FB10" s="1" t="s">
        <v>591</v>
      </c>
      <c r="FC10" s="1" t="s">
        <v>592</v>
      </c>
      <c r="FD10" s="1" t="s">
        <v>593</v>
      </c>
      <c r="FE10" s="1" t="s">
        <v>594</v>
      </c>
      <c r="FF10" s="1" t="s">
        <v>595</v>
      </c>
      <c r="FG10" s="1" t="s">
        <v>596</v>
      </c>
      <c r="FH10" s="1" t="s">
        <v>597</v>
      </c>
      <c r="FI10" s="1" t="s">
        <v>598</v>
      </c>
      <c r="FJ10" s="1" t="s">
        <v>599</v>
      </c>
      <c r="FK10" s="1" t="s">
        <v>600</v>
      </c>
      <c r="FL10" s="1" t="s">
        <v>601</v>
      </c>
      <c r="FM10" s="1" t="s">
        <v>602</v>
      </c>
      <c r="FN10" s="1" t="s">
        <v>603</v>
      </c>
      <c r="FO10" s="1" t="s">
        <v>604</v>
      </c>
      <c r="FP10" s="1" t="s">
        <v>605</v>
      </c>
      <c r="FQ10" s="1" t="s">
        <v>606</v>
      </c>
      <c r="FR10" s="1" t="s">
        <v>607</v>
      </c>
      <c r="FS10" s="1" t="s">
        <v>608</v>
      </c>
      <c r="FT10" s="1" t="s">
        <v>609</v>
      </c>
      <c r="FU10" s="1" t="s">
        <v>610</v>
      </c>
      <c r="FV10" s="1" t="s">
        <v>611</v>
      </c>
      <c r="FW10" s="1" t="s">
        <v>612</v>
      </c>
      <c r="FX10" s="1" t="s">
        <v>613</v>
      </c>
      <c r="FY10" s="1" t="s">
        <v>614</v>
      </c>
      <c r="FZ10" s="1" t="s">
        <v>615</v>
      </c>
      <c r="GA10" s="1" t="s">
        <v>616</v>
      </c>
      <c r="GB10" s="1" t="s">
        <v>617</v>
      </c>
      <c r="GC10" s="1" t="s">
        <v>618</v>
      </c>
      <c r="GD10" s="1" t="s">
        <v>619</v>
      </c>
      <c r="GE10" s="1" t="s">
        <v>620</v>
      </c>
      <c r="GF10" s="1" t="s">
        <v>621</v>
      </c>
      <c r="GG10" s="1" t="s">
        <v>622</v>
      </c>
      <c r="GH10" s="1" t="s">
        <v>623</v>
      </c>
      <c r="GI10" s="1" t="s">
        <v>624</v>
      </c>
      <c r="GJ10" s="1" t="s">
        <v>625</v>
      </c>
    </row>
    <row r="11" spans="1:192" ht="50.1" customHeight="1">
      <c r="A11" s="232" t="s">
        <v>55</v>
      </c>
      <c r="B11" s="195" t="s">
        <v>56</v>
      </c>
      <c r="C11" s="196" t="s">
        <v>57</v>
      </c>
      <c r="D11" s="197" t="s">
        <v>58</v>
      </c>
      <c r="E11" s="198" t="s">
        <v>59</v>
      </c>
      <c r="F11" s="209"/>
      <c r="G11" s="70" t="str">
        <f>Page1!$H4</f>
        <v>NA</v>
      </c>
      <c r="H11" s="70" t="str">
        <f>Page2!$H4</f>
        <v>NA</v>
      </c>
      <c r="I11" s="70" t="str">
        <f>Page3!$H4</f>
        <v>NA</v>
      </c>
      <c r="J11" s="70" t="str">
        <f>Page4!$H4</f>
        <v>NA</v>
      </c>
      <c r="K11" s="70" t="str">
        <f>Page5!$H4</f>
        <v>NA</v>
      </c>
      <c r="L11" s="70" t="str">
        <f>Page6!$H4</f>
        <v>NA</v>
      </c>
      <c r="M11" s="70" t="str">
        <f>Page7!$H4</f>
        <v>NA</v>
      </c>
      <c r="N11" s="70" t="str">
        <f>Page8!$H4</f>
        <v>NA</v>
      </c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</row>
    <row r="12" spans="1:192" ht="50.1" customHeight="1" outlineLevel="1">
      <c r="A12" s="232" t="s">
        <v>55</v>
      </c>
      <c r="B12" s="202" t="s">
        <v>63</v>
      </c>
      <c r="C12" s="203" t="s">
        <v>64</v>
      </c>
      <c r="D12" s="204" t="s">
        <v>58</v>
      </c>
      <c r="E12" s="205" t="s">
        <v>65</v>
      </c>
      <c r="F12" s="206"/>
      <c r="G12" s="70" t="str">
        <f>Page1!$H5</f>
        <v>NA</v>
      </c>
      <c r="H12" s="70" t="str">
        <f>Page2!$H5</f>
        <v>NA</v>
      </c>
      <c r="I12" s="70" t="str">
        <f>Page3!$H5</f>
        <v>NA</v>
      </c>
      <c r="J12" s="70" t="str">
        <f>Page4!$H5</f>
        <v>Validé</v>
      </c>
      <c r="K12" s="70" t="str">
        <f>Page5!$H5</f>
        <v>NA</v>
      </c>
      <c r="L12" s="70" t="str">
        <f>Page6!$H5</f>
        <v>NA</v>
      </c>
      <c r="M12" s="70" t="str">
        <f>Page7!$H5</f>
        <v>NA</v>
      </c>
      <c r="N12" s="70" t="str">
        <f>Page8!$H5</f>
        <v>NA</v>
      </c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</row>
    <row r="13" spans="1:192" ht="50.1" customHeight="1">
      <c r="A13" s="232" t="s">
        <v>55</v>
      </c>
      <c r="B13" s="195" t="s">
        <v>66</v>
      </c>
      <c r="C13" s="196" t="s">
        <v>67</v>
      </c>
      <c r="D13" s="197" t="s">
        <v>58</v>
      </c>
      <c r="E13" s="208" t="s">
        <v>68</v>
      </c>
      <c r="F13" s="209"/>
      <c r="G13" s="70" t="str">
        <f>Page1!$H6</f>
        <v>NA</v>
      </c>
      <c r="H13" s="70" t="str">
        <f>Page2!$H6</f>
        <v>NA</v>
      </c>
      <c r="I13" s="70" t="str">
        <f>Page3!$H6</f>
        <v>NA</v>
      </c>
      <c r="J13" s="70" t="str">
        <f>Page4!$H6</f>
        <v>NA</v>
      </c>
      <c r="K13" s="70" t="str">
        <f>Page5!$H6</f>
        <v>NA</v>
      </c>
      <c r="L13" s="70" t="str">
        <f>Page6!$H6</f>
        <v>NA</v>
      </c>
      <c r="M13" s="70" t="str">
        <f>Page7!$H6</f>
        <v>NA</v>
      </c>
      <c r="N13" s="70" t="str">
        <f>Page8!$H6</f>
        <v>NA</v>
      </c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70"/>
      <c r="EF13" s="70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70"/>
      <c r="EU13" s="70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</row>
    <row r="14" spans="1:192" ht="50.1" customHeight="1" outlineLevel="1">
      <c r="A14" s="232" t="s">
        <v>55</v>
      </c>
      <c r="B14" s="202" t="s">
        <v>69</v>
      </c>
      <c r="C14" s="203" t="s">
        <v>70</v>
      </c>
      <c r="D14" s="204" t="s">
        <v>58</v>
      </c>
      <c r="E14" s="210" t="s">
        <v>71</v>
      </c>
      <c r="F14" s="206"/>
      <c r="G14" s="70" t="str">
        <f>Page1!$H7</f>
        <v>NA</v>
      </c>
      <c r="H14" s="70" t="str">
        <f>Page2!$H7</f>
        <v>Validé</v>
      </c>
      <c r="I14" s="70" t="str">
        <f>Page3!$H7</f>
        <v>Validé</v>
      </c>
      <c r="J14" s="70" t="str">
        <f>Page4!$H7</f>
        <v>NA</v>
      </c>
      <c r="K14" s="70" t="str">
        <f>Page5!$H7</f>
        <v>NA</v>
      </c>
      <c r="L14" s="70" t="str">
        <f>Page6!$H7</f>
        <v>NA</v>
      </c>
      <c r="M14" s="70" t="str">
        <f>Page7!$H7</f>
        <v>NA</v>
      </c>
      <c r="N14" s="70" t="str">
        <f>Page8!$H7</f>
        <v>NA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</row>
    <row r="15" spans="1:192" ht="50.1" customHeight="1" outlineLevel="1">
      <c r="A15" s="232" t="s">
        <v>55</v>
      </c>
      <c r="B15" s="195" t="s">
        <v>72</v>
      </c>
      <c r="C15" s="196" t="s">
        <v>73</v>
      </c>
      <c r="D15" s="197" t="s">
        <v>58</v>
      </c>
      <c r="E15" s="208" t="s">
        <v>74</v>
      </c>
      <c r="F15" s="209"/>
      <c r="G15" s="70" t="str">
        <f>Page1!$H8</f>
        <v>NA</v>
      </c>
      <c r="H15" s="70" t="str">
        <f>Page2!$H8</f>
        <v>Validé</v>
      </c>
      <c r="I15" s="70" t="str">
        <f>Page3!$H8</f>
        <v>Validé</v>
      </c>
      <c r="J15" s="70" t="str">
        <f>Page4!$H8</f>
        <v>NA</v>
      </c>
      <c r="K15" s="70" t="str">
        <f>Page5!$H8</f>
        <v>NA</v>
      </c>
      <c r="L15" s="70" t="str">
        <f>Page6!$H8</f>
        <v>NA</v>
      </c>
      <c r="M15" s="70" t="str">
        <f>Page7!$H8</f>
        <v>NA</v>
      </c>
      <c r="N15" s="70" t="str">
        <f>Page8!$H8</f>
        <v>NA</v>
      </c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</row>
    <row r="16" spans="1:192" ht="50.1" customHeight="1" outlineLevel="1">
      <c r="A16" s="232" t="s">
        <v>55</v>
      </c>
      <c r="B16" s="202" t="s">
        <v>75</v>
      </c>
      <c r="C16" s="203" t="s">
        <v>76</v>
      </c>
      <c r="D16" s="204" t="s">
        <v>58</v>
      </c>
      <c r="E16" s="205" t="s">
        <v>77</v>
      </c>
      <c r="F16" s="206"/>
      <c r="G16" s="70" t="str">
        <f>Page1!$H9</f>
        <v>NA</v>
      </c>
      <c r="H16" s="70" t="str">
        <f>Page2!$H9</f>
        <v>NA</v>
      </c>
      <c r="I16" s="70" t="str">
        <f>Page3!$H9</f>
        <v>NA</v>
      </c>
      <c r="J16" s="70" t="str">
        <f>Page4!$H9</f>
        <v>NA</v>
      </c>
      <c r="K16" s="70" t="str">
        <f>Page5!$H9</f>
        <v>NA</v>
      </c>
      <c r="L16" s="70" t="str">
        <f>Page6!$H9</f>
        <v>NA</v>
      </c>
      <c r="M16" s="70" t="str">
        <f>Page7!$H9</f>
        <v>NA</v>
      </c>
      <c r="N16" s="70" t="str">
        <f>Page8!$H9</f>
        <v>NA</v>
      </c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  <c r="DB16" s="70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70"/>
      <c r="DQ16" s="70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70"/>
      <c r="EF16" s="70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70"/>
      <c r="EU16" s="70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</row>
    <row r="17" spans="1:192" ht="50.1" customHeight="1" outlineLevel="1">
      <c r="A17" s="232" t="s">
        <v>55</v>
      </c>
      <c r="B17" s="195" t="s">
        <v>78</v>
      </c>
      <c r="C17" s="196" t="s">
        <v>79</v>
      </c>
      <c r="D17" s="197" t="s">
        <v>58</v>
      </c>
      <c r="E17" s="208" t="s">
        <v>80</v>
      </c>
      <c r="F17" s="209"/>
      <c r="G17" s="70" t="str">
        <f>Page1!$H10</f>
        <v>NA</v>
      </c>
      <c r="H17" s="70" t="str">
        <f>Page2!$H10</f>
        <v>NA</v>
      </c>
      <c r="I17" s="70" t="str">
        <f>Page3!$H10</f>
        <v>NA</v>
      </c>
      <c r="J17" s="70" t="str">
        <f>Page4!$H10</f>
        <v>NA</v>
      </c>
      <c r="K17" s="70" t="str">
        <f>Page5!$H10</f>
        <v>NA</v>
      </c>
      <c r="L17" s="70" t="str">
        <f>Page6!$H10</f>
        <v>NA</v>
      </c>
      <c r="M17" s="70" t="str">
        <f>Page7!$H10</f>
        <v>NA</v>
      </c>
      <c r="N17" s="70" t="str">
        <f>Page8!$H10</f>
        <v>NA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70"/>
      <c r="DB17" s="70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</row>
    <row r="18" spans="1:192" ht="50.1" customHeight="1" outlineLevel="1">
      <c r="A18" s="232" t="s">
        <v>55</v>
      </c>
      <c r="B18" s="202" t="s">
        <v>81</v>
      </c>
      <c r="C18" s="203" t="s">
        <v>82</v>
      </c>
      <c r="D18" s="204" t="s">
        <v>83</v>
      </c>
      <c r="E18" s="205" t="s">
        <v>84</v>
      </c>
      <c r="F18" s="206"/>
      <c r="G18" s="70" t="str">
        <f>Page1!$H11</f>
        <v>NA</v>
      </c>
      <c r="H18" s="70" t="str">
        <f>Page2!$H11</f>
        <v>NA</v>
      </c>
      <c r="I18" s="70" t="str">
        <f>Page3!$H11</f>
        <v>NA</v>
      </c>
      <c r="J18" s="70" t="str">
        <f>Page4!$H11</f>
        <v>NA</v>
      </c>
      <c r="K18" s="70" t="str">
        <f>Page5!$H11</f>
        <v>NA</v>
      </c>
      <c r="L18" s="70" t="str">
        <f>Page6!$H11</f>
        <v>NA</v>
      </c>
      <c r="M18" s="70" t="str">
        <f>Page7!$H11</f>
        <v>NA</v>
      </c>
      <c r="N18" s="70" t="str">
        <f>Page8!$H11</f>
        <v>NA</v>
      </c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70"/>
      <c r="CM18" s="70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70"/>
      <c r="DB18" s="70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70"/>
      <c r="DQ18" s="70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70"/>
      <c r="EF18" s="70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70"/>
      <c r="EU18" s="70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70"/>
      <c r="FJ18" s="70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70"/>
      <c r="FY18" s="70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</row>
    <row r="19" spans="1:192" ht="50.1" customHeight="1" outlineLevel="1">
      <c r="A19" s="232" t="s">
        <v>55</v>
      </c>
      <c r="B19" s="195" t="s">
        <v>85</v>
      </c>
      <c r="C19" s="196" t="s">
        <v>86</v>
      </c>
      <c r="D19" s="197" t="s">
        <v>58</v>
      </c>
      <c r="E19" s="198" t="s">
        <v>87</v>
      </c>
      <c r="F19" s="209"/>
      <c r="G19" s="70" t="str">
        <f>Page1!$H12</f>
        <v>NA</v>
      </c>
      <c r="H19" s="70" t="str">
        <f>Page2!$H12</f>
        <v>NA</v>
      </c>
      <c r="I19" s="70" t="str">
        <f>Page3!$H12</f>
        <v>NA</v>
      </c>
      <c r="J19" s="70" t="str">
        <f>Page4!$H12</f>
        <v>NA</v>
      </c>
      <c r="K19" s="70" t="str">
        <f>Page5!$H12</f>
        <v>NA</v>
      </c>
      <c r="L19" s="70" t="str">
        <f>Page6!$H12</f>
        <v>NA</v>
      </c>
      <c r="M19" s="70" t="str">
        <f>Page7!$H12</f>
        <v>NA</v>
      </c>
      <c r="N19" s="70" t="str">
        <f>Page8!$H12</f>
        <v>NA</v>
      </c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0"/>
      <c r="DB19" s="70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70"/>
      <c r="DQ19" s="70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70"/>
      <c r="EF19" s="70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70"/>
      <c r="EU19" s="70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70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</row>
    <row r="20" spans="1:192" ht="50.1" customHeight="1" outlineLevel="1">
      <c r="A20" s="233" t="s">
        <v>88</v>
      </c>
      <c r="B20" s="211" t="s">
        <v>89</v>
      </c>
      <c r="C20" s="212" t="s">
        <v>90</v>
      </c>
      <c r="D20" s="213" t="s">
        <v>58</v>
      </c>
      <c r="E20" s="214" t="s">
        <v>91</v>
      </c>
      <c r="F20" s="216"/>
      <c r="G20" s="70" t="str">
        <f>Page1!$H13</f>
        <v>NA</v>
      </c>
      <c r="H20" s="70" t="str">
        <f>Page2!$H13</f>
        <v>NA</v>
      </c>
      <c r="I20" s="70" t="str">
        <f>Page3!$H13</f>
        <v>NA</v>
      </c>
      <c r="J20" s="70" t="str">
        <f>Page4!$H13</f>
        <v>NA</v>
      </c>
      <c r="K20" s="70" t="str">
        <f>Page5!$H13</f>
        <v>NA</v>
      </c>
      <c r="L20" s="70" t="str">
        <f>Page6!$H13</f>
        <v>NA</v>
      </c>
      <c r="M20" s="70" t="str">
        <f>Page7!$H13</f>
        <v>NA</v>
      </c>
      <c r="N20" s="70" t="str">
        <f>Page8!$H13</f>
        <v>NA</v>
      </c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70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70"/>
      <c r="DQ20" s="70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70"/>
      <c r="EF20" s="70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70"/>
      <c r="EU20" s="70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</row>
    <row r="21" spans="1:192" ht="50.1" customHeight="1" outlineLevel="1">
      <c r="A21" s="233" t="s">
        <v>88</v>
      </c>
      <c r="B21" s="195" t="s">
        <v>92</v>
      </c>
      <c r="C21" s="196" t="s">
        <v>93</v>
      </c>
      <c r="D21" s="197" t="s">
        <v>58</v>
      </c>
      <c r="E21" s="198" t="s">
        <v>94</v>
      </c>
      <c r="F21" s="209"/>
      <c r="G21" s="70" t="str">
        <f>Page1!$H14</f>
        <v>NA</v>
      </c>
      <c r="H21" s="70" t="str">
        <f>Page2!$H14</f>
        <v>NA</v>
      </c>
      <c r="I21" s="70" t="str">
        <f>Page3!$H14</f>
        <v>NA</v>
      </c>
      <c r="J21" s="70" t="str">
        <f>Page4!$H14</f>
        <v>NA</v>
      </c>
      <c r="K21" s="70" t="str">
        <f>Page5!$H14</f>
        <v>NA</v>
      </c>
      <c r="L21" s="70" t="str">
        <f>Page6!$H14</f>
        <v>NA</v>
      </c>
      <c r="M21" s="70" t="str">
        <f>Page7!$H14</f>
        <v>NA</v>
      </c>
      <c r="N21" s="70" t="str">
        <f>Page8!$H14</f>
        <v>NA</v>
      </c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70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70"/>
      <c r="DQ21" s="70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70"/>
      <c r="EF21" s="70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70"/>
      <c r="EU21" s="70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</row>
    <row r="22" spans="1:192" ht="50.1" customHeight="1" outlineLevel="1">
      <c r="A22" s="232" t="s">
        <v>95</v>
      </c>
      <c r="B22" s="211" t="s">
        <v>96</v>
      </c>
      <c r="C22" s="212" t="s">
        <v>97</v>
      </c>
      <c r="D22" s="213" t="s">
        <v>58</v>
      </c>
      <c r="E22" s="214" t="s">
        <v>98</v>
      </c>
      <c r="F22" s="216"/>
      <c r="G22" s="70" t="str">
        <f>Page1!$H15</f>
        <v>Validé</v>
      </c>
      <c r="H22" s="70" t="str">
        <f>Page2!$H15</f>
        <v>NA</v>
      </c>
      <c r="I22" s="70" t="str">
        <f>Page3!$H15</f>
        <v>NA</v>
      </c>
      <c r="J22" s="70" t="str">
        <f>Page4!$H15</f>
        <v>NA</v>
      </c>
      <c r="K22" s="70" t="str">
        <f>Page5!$H15</f>
        <v>NA</v>
      </c>
      <c r="L22" s="70" t="str">
        <f>Page6!$H15</f>
        <v>NA</v>
      </c>
      <c r="M22" s="70" t="str">
        <f>Page7!$H15</f>
        <v>NA</v>
      </c>
      <c r="N22" s="70" t="str">
        <f>Page8!$H15</f>
        <v>Validé</v>
      </c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70"/>
      <c r="CM22" s="70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70"/>
      <c r="DB22" s="70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70"/>
      <c r="DQ22" s="70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70"/>
      <c r="EF22" s="70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70"/>
      <c r="EU22" s="70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70"/>
      <c r="FJ22" s="70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70"/>
      <c r="FY22" s="70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</row>
    <row r="23" spans="1:192" ht="50.1" customHeight="1" outlineLevel="1">
      <c r="A23" s="232" t="s">
        <v>95</v>
      </c>
      <c r="B23" s="195" t="s">
        <v>99</v>
      </c>
      <c r="C23" s="196" t="s">
        <v>100</v>
      </c>
      <c r="D23" s="197" t="s">
        <v>83</v>
      </c>
      <c r="E23" s="208" t="s">
        <v>101</v>
      </c>
      <c r="F23" s="209"/>
      <c r="G23" s="70" t="str">
        <f>Page1!$H16</f>
        <v>Validé</v>
      </c>
      <c r="H23" s="70" t="str">
        <f>Page2!$H16</f>
        <v>Validé</v>
      </c>
      <c r="I23" s="70" t="str">
        <f>Page3!$H16</f>
        <v>Validé</v>
      </c>
      <c r="J23" s="70" t="str">
        <f>Page4!$H16</f>
        <v>Validé</v>
      </c>
      <c r="K23" s="70" t="str">
        <f>Page5!$H16</f>
        <v>Validé</v>
      </c>
      <c r="L23" s="70" t="str">
        <f>Page6!$H16</f>
        <v>Validé</v>
      </c>
      <c r="M23" s="70" t="str">
        <f>Page7!$H16</f>
        <v>Validé</v>
      </c>
      <c r="N23" s="70" t="str">
        <f>Page8!$H16</f>
        <v>Validé</v>
      </c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70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70"/>
      <c r="DQ23" s="70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70"/>
      <c r="EF23" s="70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70"/>
      <c r="EU23" s="70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7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</row>
    <row r="24" spans="1:192" ht="50.1" customHeight="1" outlineLevel="1">
      <c r="A24" s="232" t="s">
        <v>95</v>
      </c>
      <c r="B24" s="211" t="s">
        <v>103</v>
      </c>
      <c r="C24" s="212" t="s">
        <v>104</v>
      </c>
      <c r="D24" s="213" t="s">
        <v>83</v>
      </c>
      <c r="E24" s="214" t="s">
        <v>105</v>
      </c>
      <c r="F24" s="216"/>
      <c r="G24" s="70" t="str">
        <f>Page1!$H17</f>
        <v>Validé</v>
      </c>
      <c r="H24" s="70" t="str">
        <f>Page2!$H17</f>
        <v>Validé</v>
      </c>
      <c r="I24" s="70" t="str">
        <f>Page3!$H17</f>
        <v>Validé</v>
      </c>
      <c r="J24" s="70" t="str">
        <f>Page4!$H17</f>
        <v>Validé</v>
      </c>
      <c r="K24" s="70" t="str">
        <f>Page5!$H17</f>
        <v>Validé</v>
      </c>
      <c r="L24" s="70" t="str">
        <f>Page6!$H17</f>
        <v>Validé</v>
      </c>
      <c r="M24" s="70" t="str">
        <f>Page7!$H17</f>
        <v>Validé</v>
      </c>
      <c r="N24" s="70" t="str">
        <f>Page8!$H17</f>
        <v>Validé</v>
      </c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70"/>
      <c r="CM24" s="70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70"/>
      <c r="DB24" s="70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70"/>
      <c r="DQ24" s="70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70"/>
      <c r="EF24" s="70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70"/>
      <c r="EU24" s="70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70"/>
      <c r="FJ24" s="70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70"/>
      <c r="FY24" s="70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</row>
    <row r="25" spans="1:192" ht="50.1" customHeight="1" outlineLevel="1">
      <c r="A25" s="233" t="s">
        <v>106</v>
      </c>
      <c r="B25" s="195" t="s">
        <v>107</v>
      </c>
      <c r="C25" s="196" t="s">
        <v>108</v>
      </c>
      <c r="D25" s="197" t="s">
        <v>58</v>
      </c>
      <c r="E25" s="208" t="s">
        <v>109</v>
      </c>
      <c r="F25" s="209"/>
      <c r="G25" s="70" t="str">
        <f>Page1!$H18</f>
        <v>NA</v>
      </c>
      <c r="H25" s="70" t="str">
        <f>Page2!$H18</f>
        <v>NA</v>
      </c>
      <c r="I25" s="70" t="str">
        <f>Page3!$H18</f>
        <v>NA</v>
      </c>
      <c r="J25" s="70" t="str">
        <f>Page4!$H18</f>
        <v>NA</v>
      </c>
      <c r="K25" s="70" t="str">
        <f>Page5!$H18</f>
        <v>NA</v>
      </c>
      <c r="L25" s="70" t="str">
        <f>Page6!$H18</f>
        <v>NA</v>
      </c>
      <c r="M25" s="70" t="str">
        <f>Page7!$H18</f>
        <v>NA</v>
      </c>
      <c r="N25" s="70" t="str">
        <f>Page8!$H18</f>
        <v>NA</v>
      </c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70"/>
      <c r="CM25" s="70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70"/>
      <c r="DB25" s="70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70"/>
      <c r="DQ25" s="70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70"/>
      <c r="EF25" s="70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70"/>
      <c r="EU25" s="70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70"/>
      <c r="FJ25" s="70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70"/>
      <c r="FY25" s="70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</row>
    <row r="26" spans="1:192" ht="50.1" customHeight="1" outlineLevel="1">
      <c r="A26" s="233" t="s">
        <v>106</v>
      </c>
      <c r="B26" s="211" t="s">
        <v>110</v>
      </c>
      <c r="C26" s="203" t="s">
        <v>111</v>
      </c>
      <c r="D26" s="204" t="s">
        <v>58</v>
      </c>
      <c r="E26" s="205" t="s">
        <v>112</v>
      </c>
      <c r="F26" s="206"/>
      <c r="G26" s="70" t="str">
        <f>Page1!$H19</f>
        <v>NA</v>
      </c>
      <c r="H26" s="70" t="str">
        <f>Page2!$H19</f>
        <v>NA</v>
      </c>
      <c r="I26" s="70" t="str">
        <f>Page3!$H19</f>
        <v>NA</v>
      </c>
      <c r="J26" s="70" t="str">
        <f>Page4!$H19</f>
        <v>NA</v>
      </c>
      <c r="K26" s="70" t="str">
        <f>Page5!$H19</f>
        <v>NA</v>
      </c>
      <c r="L26" s="70" t="str">
        <f>Page6!$H19</f>
        <v>NA</v>
      </c>
      <c r="M26" s="70" t="str">
        <f>Page7!$H19</f>
        <v>NA</v>
      </c>
      <c r="N26" s="70" t="str">
        <f>Page8!$H19</f>
        <v>NA</v>
      </c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70"/>
      <c r="CM26" s="70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70"/>
      <c r="DB26" s="70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70"/>
      <c r="DQ26" s="70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70"/>
      <c r="EF26" s="70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70"/>
      <c r="EU26" s="70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70"/>
      <c r="FJ26" s="70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70"/>
      <c r="FY26" s="70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</row>
    <row r="27" spans="1:192" ht="50.1" customHeight="1" outlineLevel="1">
      <c r="A27" s="233" t="s">
        <v>106</v>
      </c>
      <c r="B27" s="195" t="s">
        <v>113</v>
      </c>
      <c r="C27" s="196" t="s">
        <v>114</v>
      </c>
      <c r="D27" s="197" t="s">
        <v>58</v>
      </c>
      <c r="E27" s="208" t="s">
        <v>115</v>
      </c>
      <c r="F27" s="209"/>
      <c r="G27" s="70" t="str">
        <f>Page1!$H20</f>
        <v>NA</v>
      </c>
      <c r="H27" s="70" t="str">
        <f>Page2!$H20</f>
        <v>NA</v>
      </c>
      <c r="I27" s="70" t="str">
        <f>Page3!$H20</f>
        <v>NA</v>
      </c>
      <c r="J27" s="70" t="str">
        <f>Page4!$H20</f>
        <v>NA</v>
      </c>
      <c r="K27" s="70" t="str">
        <f>Page5!$H20</f>
        <v>NA</v>
      </c>
      <c r="L27" s="70" t="str">
        <f>Page6!$H20</f>
        <v>NA</v>
      </c>
      <c r="M27" s="70" t="str">
        <f>Page7!$H20</f>
        <v>NA</v>
      </c>
      <c r="N27" s="70" t="str">
        <f>Page8!$H20</f>
        <v>NA</v>
      </c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70"/>
      <c r="CM27" s="70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70"/>
      <c r="DB27" s="70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70"/>
      <c r="DQ27" s="70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70"/>
      <c r="EF27" s="70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70"/>
      <c r="EU27" s="70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70"/>
      <c r="FJ27" s="70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70"/>
      <c r="FY27" s="70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</row>
    <row r="28" spans="1:192" ht="50.1" customHeight="1" outlineLevel="1">
      <c r="A28" s="233" t="s">
        <v>106</v>
      </c>
      <c r="B28" s="211" t="s">
        <v>116</v>
      </c>
      <c r="C28" s="203" t="s">
        <v>117</v>
      </c>
      <c r="D28" s="204" t="s">
        <v>58</v>
      </c>
      <c r="E28" s="205" t="s">
        <v>118</v>
      </c>
      <c r="F28" s="206"/>
      <c r="G28" s="70" t="str">
        <f>Page1!$H21</f>
        <v>NA</v>
      </c>
      <c r="H28" s="70" t="str">
        <f>Page2!$H21</f>
        <v>NA</v>
      </c>
      <c r="I28" s="70" t="str">
        <f>Page3!$H21</f>
        <v>NA</v>
      </c>
      <c r="J28" s="70" t="str">
        <f>Page4!$H21</f>
        <v>NA</v>
      </c>
      <c r="K28" s="70" t="str">
        <f>Page5!$H21</f>
        <v>NA</v>
      </c>
      <c r="L28" s="70" t="str">
        <f>Page6!$H21</f>
        <v>NA</v>
      </c>
      <c r="M28" s="70" t="str">
        <f>Page7!$H21</f>
        <v>NA</v>
      </c>
      <c r="N28" s="70" t="str">
        <f>Page8!$H21</f>
        <v>NA</v>
      </c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70"/>
      <c r="CM28" s="70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70"/>
      <c r="DB28" s="70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70"/>
      <c r="DQ28" s="70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70"/>
      <c r="EF28" s="70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70"/>
      <c r="EU28" s="70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70"/>
      <c r="FJ28" s="70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70"/>
      <c r="FY28" s="70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</row>
    <row r="29" spans="1:192" ht="50.1" customHeight="1">
      <c r="A29" s="233" t="s">
        <v>106</v>
      </c>
      <c r="B29" s="195" t="s">
        <v>119</v>
      </c>
      <c r="C29" s="196" t="s">
        <v>120</v>
      </c>
      <c r="D29" s="197" t="s">
        <v>83</v>
      </c>
      <c r="E29" s="208" t="s">
        <v>121</v>
      </c>
      <c r="F29" s="209"/>
      <c r="G29" s="70" t="str">
        <f>Page1!$H22</f>
        <v>NA</v>
      </c>
      <c r="H29" s="70" t="str">
        <f>Page2!$H22</f>
        <v>NA</v>
      </c>
      <c r="I29" s="70" t="str">
        <f>Page3!$H22</f>
        <v>NA</v>
      </c>
      <c r="J29" s="70" t="str">
        <f>Page4!$H22</f>
        <v>NA</v>
      </c>
      <c r="K29" s="70" t="str">
        <f>Page5!$H22</f>
        <v>NA</v>
      </c>
      <c r="L29" s="70" t="str">
        <f>Page6!$H22</f>
        <v>NA</v>
      </c>
      <c r="M29" s="70" t="str">
        <f>Page7!$H22</f>
        <v>NA</v>
      </c>
      <c r="N29" s="70" t="str">
        <f>Page8!$H22</f>
        <v>NA</v>
      </c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70"/>
      <c r="CM29" s="70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70"/>
      <c r="DB29" s="70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70"/>
      <c r="DQ29" s="70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70"/>
      <c r="EF29" s="70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70"/>
      <c r="EU29" s="70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70"/>
      <c r="FJ29" s="70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70"/>
      <c r="FY29" s="70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</row>
    <row r="30" spans="1:192" ht="50.1" customHeight="1" outlineLevel="1">
      <c r="A30" s="233" t="s">
        <v>106</v>
      </c>
      <c r="B30" s="211" t="s">
        <v>122</v>
      </c>
      <c r="C30" s="203" t="s">
        <v>123</v>
      </c>
      <c r="D30" s="204" t="s">
        <v>83</v>
      </c>
      <c r="E30" s="205" t="s">
        <v>124</v>
      </c>
      <c r="F30" s="206"/>
      <c r="G30" s="70" t="str">
        <f>Page1!$H23</f>
        <v>NA</v>
      </c>
      <c r="H30" s="70" t="str">
        <f>Page2!$H23</f>
        <v>NA</v>
      </c>
      <c r="I30" s="70" t="str">
        <f>Page3!$H23</f>
        <v>NA</v>
      </c>
      <c r="J30" s="70" t="str">
        <f>Page4!$H23</f>
        <v>NA</v>
      </c>
      <c r="K30" s="70" t="str">
        <f>Page5!$H23</f>
        <v>NA</v>
      </c>
      <c r="L30" s="70" t="str">
        <f>Page6!$H23</f>
        <v>NA</v>
      </c>
      <c r="M30" s="70" t="str">
        <f>Page7!$H23</f>
        <v>NA</v>
      </c>
      <c r="N30" s="70" t="str">
        <f>Page8!$H23</f>
        <v>NA</v>
      </c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70"/>
      <c r="CM30" s="70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70"/>
      <c r="DB30" s="70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70"/>
      <c r="DQ30" s="70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70"/>
      <c r="EF30" s="70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70"/>
      <c r="EU30" s="70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70"/>
      <c r="FJ30" s="70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70"/>
      <c r="FY30" s="70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</row>
    <row r="31" spans="1:192" ht="50.1" customHeight="1" outlineLevel="1">
      <c r="A31" s="233" t="s">
        <v>106</v>
      </c>
      <c r="B31" s="195" t="s">
        <v>125</v>
      </c>
      <c r="C31" s="203" t="s">
        <v>126</v>
      </c>
      <c r="D31" s="204" t="s">
        <v>58</v>
      </c>
      <c r="E31" s="205" t="s">
        <v>127</v>
      </c>
      <c r="F31" s="209"/>
      <c r="G31" s="70" t="str">
        <f>Page1!$H24</f>
        <v>NA</v>
      </c>
      <c r="H31" s="70" t="str">
        <f>Page2!$H24</f>
        <v>Invalidé</v>
      </c>
      <c r="I31" s="70" t="str">
        <f>Page3!$H24</f>
        <v>Invalidé</v>
      </c>
      <c r="J31" s="70" t="str">
        <f>Page4!$H24</f>
        <v>NA</v>
      </c>
      <c r="K31" s="70" t="str">
        <f>Page5!$H24</f>
        <v>NA</v>
      </c>
      <c r="L31" s="70" t="str">
        <f>Page6!$H24</f>
        <v>NA</v>
      </c>
      <c r="M31" s="70" t="str">
        <f>Page7!$H24</f>
        <v>NA</v>
      </c>
      <c r="N31" s="70" t="str">
        <f>Page8!$H24</f>
        <v>NA</v>
      </c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70"/>
      <c r="CM31" s="70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70"/>
      <c r="DB31" s="70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70"/>
      <c r="DQ31" s="70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70"/>
      <c r="EF31" s="70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70"/>
      <c r="EU31" s="70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70"/>
      <c r="FJ31" s="70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70"/>
      <c r="FY31" s="70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</row>
    <row r="32" spans="1:192" ht="50.1" customHeight="1" outlineLevel="1">
      <c r="A32" s="233" t="s">
        <v>106</v>
      </c>
      <c r="B32" s="211" t="s">
        <v>128</v>
      </c>
      <c r="C32" s="203" t="s">
        <v>129</v>
      </c>
      <c r="D32" s="204" t="s">
        <v>58</v>
      </c>
      <c r="E32" s="210" t="s">
        <v>130</v>
      </c>
      <c r="F32" s="206"/>
      <c r="G32" s="70" t="str">
        <f>Page1!$H25</f>
        <v>NA</v>
      </c>
      <c r="H32" s="70" t="str">
        <f>Page2!$H25</f>
        <v>NA</v>
      </c>
      <c r="I32" s="70" t="str">
        <f>Page3!$H25</f>
        <v>NA</v>
      </c>
      <c r="J32" s="70" t="str">
        <f>Page4!$H25</f>
        <v>NA</v>
      </c>
      <c r="K32" s="70" t="str">
        <f>Page5!$H25</f>
        <v>NA</v>
      </c>
      <c r="L32" s="70" t="str">
        <f>Page6!$H25</f>
        <v>NA</v>
      </c>
      <c r="M32" s="70" t="str">
        <f>Page7!$H25</f>
        <v>NA</v>
      </c>
      <c r="N32" s="70" t="str">
        <f>Page8!$H25</f>
        <v>NA</v>
      </c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70"/>
      <c r="EF32" s="70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70"/>
      <c r="EU32" s="70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70"/>
      <c r="FJ32" s="70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70"/>
      <c r="FY32" s="70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</row>
    <row r="33" spans="1:192" ht="50.1" customHeight="1" outlineLevel="1">
      <c r="A33" s="233" t="s">
        <v>106</v>
      </c>
      <c r="B33" s="195" t="s">
        <v>131</v>
      </c>
      <c r="C33" s="196" t="s">
        <v>132</v>
      </c>
      <c r="D33" s="197" t="s">
        <v>58</v>
      </c>
      <c r="E33" s="198" t="s">
        <v>133</v>
      </c>
      <c r="F33" s="209"/>
      <c r="G33" s="70" t="str">
        <f>Page1!$H26</f>
        <v>NA</v>
      </c>
      <c r="H33" s="70" t="str">
        <f>Page2!$H26</f>
        <v>NA</v>
      </c>
      <c r="I33" s="70" t="str">
        <f>Page3!$H26</f>
        <v>NA</v>
      </c>
      <c r="J33" s="70" t="str">
        <f>Page4!$H26</f>
        <v>NA</v>
      </c>
      <c r="K33" s="70" t="str">
        <f>Page5!$H26</f>
        <v>NA</v>
      </c>
      <c r="L33" s="70" t="str">
        <f>Page6!$H26</f>
        <v>NA</v>
      </c>
      <c r="M33" s="70" t="str">
        <f>Page7!$H26</f>
        <v>NA</v>
      </c>
      <c r="N33" s="70" t="str">
        <f>Page8!$H26</f>
        <v>NA</v>
      </c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0"/>
      <c r="CM33" s="70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70"/>
      <c r="DB33" s="70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70"/>
      <c r="DQ33" s="70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70"/>
      <c r="EU33" s="70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70"/>
      <c r="FJ33" s="70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70"/>
      <c r="FY33" s="70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</row>
    <row r="34" spans="1:192" ht="50.1" customHeight="1" outlineLevel="1">
      <c r="A34" s="233" t="s">
        <v>106</v>
      </c>
      <c r="B34" s="211" t="s">
        <v>134</v>
      </c>
      <c r="C34" s="212" t="s">
        <v>135</v>
      </c>
      <c r="D34" s="213" t="s">
        <v>58</v>
      </c>
      <c r="E34" s="218" t="s">
        <v>136</v>
      </c>
      <c r="F34" s="216"/>
      <c r="G34" s="70" t="str">
        <f>Page1!$H27</f>
        <v>NA</v>
      </c>
      <c r="H34" s="70" t="str">
        <f>Page2!$H27</f>
        <v>NA</v>
      </c>
      <c r="I34" s="70" t="str">
        <f>Page3!$H27</f>
        <v>NA</v>
      </c>
      <c r="J34" s="70" t="str">
        <f>Page4!$H27</f>
        <v>NA</v>
      </c>
      <c r="K34" s="70" t="str">
        <f>Page5!$H27</f>
        <v>NA</v>
      </c>
      <c r="L34" s="70" t="str">
        <f>Page6!$H27</f>
        <v>NA</v>
      </c>
      <c r="M34" s="70" t="str">
        <f>Page7!$H27</f>
        <v>NA</v>
      </c>
      <c r="N34" s="70" t="str">
        <f>Page8!$H27</f>
        <v>NA</v>
      </c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70"/>
      <c r="CM34" s="70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70"/>
      <c r="DB34" s="70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70"/>
      <c r="DQ34" s="70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70"/>
      <c r="EF34" s="70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70"/>
      <c r="EU34" s="70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70"/>
      <c r="FJ34" s="70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70"/>
      <c r="FY34" s="70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</row>
    <row r="35" spans="1:192" ht="50.1" customHeight="1" outlineLevel="1">
      <c r="A35" s="233" t="s">
        <v>106</v>
      </c>
      <c r="B35" s="195" t="s">
        <v>137</v>
      </c>
      <c r="C35" s="196" t="s">
        <v>138</v>
      </c>
      <c r="D35" s="197" t="s">
        <v>58</v>
      </c>
      <c r="E35" s="198" t="s">
        <v>139</v>
      </c>
      <c r="F35" s="209"/>
      <c r="G35" s="70" t="str">
        <f>Page1!$H28</f>
        <v>NA</v>
      </c>
      <c r="H35" s="70" t="str">
        <f>Page2!$H28</f>
        <v>Invalidé</v>
      </c>
      <c r="I35" s="70" t="str">
        <f>Page3!$H28</f>
        <v>Invalidé</v>
      </c>
      <c r="J35" s="70" t="str">
        <f>Page4!$H28</f>
        <v>NA</v>
      </c>
      <c r="K35" s="70" t="str">
        <f>Page5!$H28</f>
        <v>NA</v>
      </c>
      <c r="L35" s="70" t="str">
        <f>Page6!$H28</f>
        <v>NA</v>
      </c>
      <c r="M35" s="70" t="str">
        <f>Page7!$H28</f>
        <v>NA</v>
      </c>
      <c r="N35" s="70" t="str">
        <f>Page8!$H28</f>
        <v>NA</v>
      </c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70"/>
      <c r="CM35" s="70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70"/>
      <c r="DB35" s="70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70"/>
      <c r="DQ35" s="70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70"/>
      <c r="EF35" s="70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70"/>
      <c r="EU35" s="70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70"/>
      <c r="FJ35" s="70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70"/>
      <c r="FY35" s="70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</row>
    <row r="36" spans="1:192" ht="50.1" customHeight="1" outlineLevel="1">
      <c r="A36" s="233" t="s">
        <v>106</v>
      </c>
      <c r="B36" s="211" t="s">
        <v>140</v>
      </c>
      <c r="C36" s="212" t="s">
        <v>141</v>
      </c>
      <c r="D36" s="213" t="s">
        <v>58</v>
      </c>
      <c r="E36" s="214" t="s">
        <v>142</v>
      </c>
      <c r="F36" s="216"/>
      <c r="G36" s="70" t="str">
        <f>Page1!$H29</f>
        <v>NA</v>
      </c>
      <c r="H36" s="70" t="str">
        <f>Page2!$H29</f>
        <v>NA</v>
      </c>
      <c r="I36" s="70" t="str">
        <f>Page3!$H29</f>
        <v>NA</v>
      </c>
      <c r="J36" s="70" t="str">
        <f>Page4!$H29</f>
        <v>NA</v>
      </c>
      <c r="K36" s="70" t="str">
        <f>Page5!$H29</f>
        <v>NA</v>
      </c>
      <c r="L36" s="70" t="str">
        <f>Page6!$H29</f>
        <v>NA</v>
      </c>
      <c r="M36" s="70" t="str">
        <f>Page7!$H29</f>
        <v>NA</v>
      </c>
      <c r="N36" s="70" t="str">
        <f>Page8!$H29</f>
        <v>NA</v>
      </c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70"/>
      <c r="CM36" s="70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70"/>
      <c r="DB36" s="70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70"/>
      <c r="DQ36" s="70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70"/>
      <c r="EF36" s="70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70"/>
      <c r="EU36" s="70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70"/>
      <c r="FJ36" s="70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70"/>
      <c r="FY36" s="70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</row>
    <row r="37" spans="1:192" ht="50.1" customHeight="1" outlineLevel="1">
      <c r="A37" s="233" t="s">
        <v>106</v>
      </c>
      <c r="B37" s="195" t="s">
        <v>143</v>
      </c>
      <c r="C37" s="196" t="s">
        <v>144</v>
      </c>
      <c r="D37" s="197" t="s">
        <v>58</v>
      </c>
      <c r="E37" s="208" t="s">
        <v>145</v>
      </c>
      <c r="F37" s="209"/>
      <c r="G37" s="70" t="str">
        <f>Page1!$H30</f>
        <v>NA</v>
      </c>
      <c r="H37" s="70" t="str">
        <f>Page2!$H30</f>
        <v>Invalidé</v>
      </c>
      <c r="I37" s="70" t="str">
        <f>Page3!$H30</f>
        <v>Invalidé</v>
      </c>
      <c r="J37" s="70" t="str">
        <f>Page4!$H30</f>
        <v>NA</v>
      </c>
      <c r="K37" s="70" t="str">
        <f>Page5!$H30</f>
        <v>NA</v>
      </c>
      <c r="L37" s="70" t="str">
        <f>Page6!$H30</f>
        <v>NA</v>
      </c>
      <c r="M37" s="70" t="str">
        <f>Page7!$H30</f>
        <v>NA</v>
      </c>
      <c r="N37" s="70" t="str">
        <f>Page8!$H30</f>
        <v>NA</v>
      </c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70"/>
      <c r="CM37" s="70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70"/>
      <c r="DB37" s="70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70"/>
      <c r="DQ37" s="70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70"/>
      <c r="EF37" s="70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70"/>
      <c r="EU37" s="70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70"/>
      <c r="FJ37" s="70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70"/>
      <c r="FY37" s="70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</row>
    <row r="38" spans="1:192" ht="50.1" customHeight="1" outlineLevel="1">
      <c r="A38" s="232" t="s">
        <v>146</v>
      </c>
      <c r="B38" s="211" t="s">
        <v>147</v>
      </c>
      <c r="C38" s="212" t="s">
        <v>148</v>
      </c>
      <c r="D38" s="213" t="s">
        <v>58</v>
      </c>
      <c r="E38" s="214" t="s">
        <v>149</v>
      </c>
      <c r="F38" s="216"/>
      <c r="G38" s="70" t="str">
        <f>Page1!$H31</f>
        <v>NA</v>
      </c>
      <c r="H38" s="70" t="str">
        <f>Page2!$H31</f>
        <v>NA</v>
      </c>
      <c r="I38" s="70" t="str">
        <f>Page3!$H31</f>
        <v>NA</v>
      </c>
      <c r="J38" s="70" t="str">
        <f>Page4!$H31</f>
        <v>NA</v>
      </c>
      <c r="K38" s="70" t="str">
        <f>Page5!$H31</f>
        <v>NA</v>
      </c>
      <c r="L38" s="70" t="str">
        <f>Page6!$H31</f>
        <v>NA</v>
      </c>
      <c r="M38" s="70" t="str">
        <f>Page7!$H31</f>
        <v>NA</v>
      </c>
      <c r="N38" s="70" t="str">
        <f>Page8!$H31</f>
        <v>NA</v>
      </c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70"/>
      <c r="CM38" s="70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70"/>
      <c r="DB38" s="70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70"/>
      <c r="DQ38" s="70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70"/>
      <c r="EF38" s="70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70"/>
      <c r="EU38" s="70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70"/>
      <c r="FJ38" s="70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70"/>
      <c r="FY38" s="70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</row>
    <row r="39" spans="1:192" ht="50.1" customHeight="1" outlineLevel="1">
      <c r="A39" s="232" t="s">
        <v>146</v>
      </c>
      <c r="B39" s="195" t="s">
        <v>150</v>
      </c>
      <c r="C39" s="196" t="s">
        <v>151</v>
      </c>
      <c r="D39" s="197" t="s">
        <v>58</v>
      </c>
      <c r="E39" s="198" t="s">
        <v>152</v>
      </c>
      <c r="F39" s="209"/>
      <c r="G39" s="70" t="str">
        <f>Page1!$H32</f>
        <v>NA</v>
      </c>
      <c r="H39" s="70" t="str">
        <f>Page2!$H32</f>
        <v>NA</v>
      </c>
      <c r="I39" s="70" t="str">
        <f>Page3!$H32</f>
        <v>NA</v>
      </c>
      <c r="J39" s="70" t="str">
        <f>Page4!$H32</f>
        <v>NA</v>
      </c>
      <c r="K39" s="70" t="str">
        <f>Page5!$H32</f>
        <v>NA</v>
      </c>
      <c r="L39" s="70" t="str">
        <f>Page6!$H32</f>
        <v>NA</v>
      </c>
      <c r="M39" s="70" t="str">
        <f>Page7!$H32</f>
        <v>NA</v>
      </c>
      <c r="N39" s="70" t="str">
        <f>Page8!$H32</f>
        <v>NA</v>
      </c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70"/>
      <c r="CM39" s="70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70"/>
      <c r="DB39" s="70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70"/>
      <c r="DQ39" s="70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70"/>
      <c r="EF39" s="70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70"/>
      <c r="EU39" s="70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70"/>
      <c r="FJ39" s="70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70"/>
      <c r="FY39" s="70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</row>
    <row r="40" spans="1:192" ht="50.1" customHeight="1" outlineLevel="1">
      <c r="A40" s="232" t="s">
        <v>146</v>
      </c>
      <c r="B40" s="211" t="s">
        <v>153</v>
      </c>
      <c r="C40" s="219" t="s">
        <v>154</v>
      </c>
      <c r="D40" s="213" t="s">
        <v>58</v>
      </c>
      <c r="E40" s="218" t="s">
        <v>155</v>
      </c>
      <c r="F40" s="216"/>
      <c r="G40" s="70" t="str">
        <f>Page1!$H33</f>
        <v>NA</v>
      </c>
      <c r="H40" s="70" t="str">
        <f>Page2!$H33</f>
        <v>NA</v>
      </c>
      <c r="I40" s="70" t="str">
        <f>Page3!$H33</f>
        <v>NA</v>
      </c>
      <c r="J40" s="70" t="str">
        <f>Page4!$H33</f>
        <v>NA</v>
      </c>
      <c r="K40" s="70" t="str">
        <f>Page5!$H33</f>
        <v>NA</v>
      </c>
      <c r="L40" s="70" t="str">
        <f>Page6!$H33</f>
        <v>NA</v>
      </c>
      <c r="M40" s="70" t="str">
        <f>Page7!$H33</f>
        <v>NA</v>
      </c>
      <c r="N40" s="70" t="str">
        <f>Page8!$H33</f>
        <v>Validé</v>
      </c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70"/>
      <c r="CM40" s="70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70"/>
      <c r="DB40" s="70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70"/>
      <c r="DQ40" s="70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70"/>
      <c r="EF40" s="70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70"/>
      <c r="EU40" s="70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70"/>
      <c r="FJ40" s="70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70"/>
      <c r="FY40" s="70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</row>
    <row r="41" spans="1:192" ht="50.1" customHeight="1" outlineLevel="1">
      <c r="A41" s="232" t="s">
        <v>146</v>
      </c>
      <c r="B41" s="195" t="s">
        <v>156</v>
      </c>
      <c r="C41" s="196" t="s">
        <v>157</v>
      </c>
      <c r="D41" s="197" t="s">
        <v>58</v>
      </c>
      <c r="E41" s="198" t="s">
        <v>158</v>
      </c>
      <c r="F41" s="209"/>
      <c r="G41" s="70" t="str">
        <f>Page1!$H34</f>
        <v>NA</v>
      </c>
      <c r="H41" s="70" t="str">
        <f>Page2!$H34</f>
        <v>NA</v>
      </c>
      <c r="I41" s="70" t="str">
        <f>Page3!$H34</f>
        <v>NA</v>
      </c>
      <c r="J41" s="70" t="str">
        <f>Page4!$H34</f>
        <v>NA</v>
      </c>
      <c r="K41" s="70" t="str">
        <f>Page5!$H34</f>
        <v>NA</v>
      </c>
      <c r="L41" s="70" t="str">
        <f>Page6!$H34</f>
        <v>NA</v>
      </c>
      <c r="M41" s="70" t="str">
        <f>Page7!$H34</f>
        <v>NA</v>
      </c>
      <c r="N41" s="70" t="str">
        <f>Page8!$H34</f>
        <v>NA</v>
      </c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70"/>
      <c r="CM41" s="70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70"/>
      <c r="DB41" s="70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70"/>
      <c r="DQ41" s="70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70"/>
      <c r="EF41" s="70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70"/>
      <c r="EU41" s="70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70"/>
      <c r="FJ41" s="70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70"/>
      <c r="FY41" s="70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</row>
    <row r="42" spans="1:192" ht="50.1" customHeight="1" outlineLevel="1">
      <c r="A42" s="232" t="s">
        <v>146</v>
      </c>
      <c r="B42" s="211" t="s">
        <v>159</v>
      </c>
      <c r="C42" s="212" t="s">
        <v>160</v>
      </c>
      <c r="D42" s="213" t="s">
        <v>58</v>
      </c>
      <c r="E42" s="214" t="s">
        <v>161</v>
      </c>
      <c r="F42" s="206"/>
      <c r="G42" s="70" t="str">
        <f>Page1!$H35</f>
        <v>NA</v>
      </c>
      <c r="H42" s="70" t="str">
        <f>Page2!$H35</f>
        <v>NA</v>
      </c>
      <c r="I42" s="70" t="str">
        <f>Page3!$H35</f>
        <v>NA</v>
      </c>
      <c r="J42" s="70" t="str">
        <f>Page4!$H35</f>
        <v>NA</v>
      </c>
      <c r="K42" s="70" t="str">
        <f>Page5!$H35</f>
        <v>NA</v>
      </c>
      <c r="L42" s="70" t="str">
        <f>Page6!$H35</f>
        <v>NA</v>
      </c>
      <c r="M42" s="70" t="str">
        <f>Page7!$H35</f>
        <v>NA</v>
      </c>
      <c r="N42" s="70" t="str">
        <f>Page8!$H35</f>
        <v>NA</v>
      </c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70"/>
      <c r="BI42" s="70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70"/>
      <c r="BX42" s="70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70"/>
      <c r="CM42" s="70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70"/>
      <c r="DB42" s="70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70"/>
      <c r="DQ42" s="70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70"/>
      <c r="EF42" s="70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70"/>
      <c r="EU42" s="70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70"/>
      <c r="FJ42" s="70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70"/>
      <c r="FY42" s="70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</row>
    <row r="43" spans="1:192" ht="50.1" customHeight="1" outlineLevel="1">
      <c r="A43" s="232" t="s">
        <v>146</v>
      </c>
      <c r="B43" s="195" t="s">
        <v>162</v>
      </c>
      <c r="C43" s="196" t="s">
        <v>163</v>
      </c>
      <c r="D43" s="197" t="s">
        <v>58</v>
      </c>
      <c r="E43" s="198" t="s">
        <v>164</v>
      </c>
      <c r="F43" s="209"/>
      <c r="G43" s="70" t="str">
        <f>Page1!$H36</f>
        <v>NA</v>
      </c>
      <c r="H43" s="70" t="str">
        <f>Page2!$H36</f>
        <v>NA</v>
      </c>
      <c r="I43" s="70" t="str">
        <f>Page3!$H36</f>
        <v>NA</v>
      </c>
      <c r="J43" s="70" t="str">
        <f>Page4!$H36</f>
        <v>NA</v>
      </c>
      <c r="K43" s="70" t="str">
        <f>Page5!$H36</f>
        <v>NA</v>
      </c>
      <c r="L43" s="70" t="str">
        <f>Page6!$H36</f>
        <v>NA</v>
      </c>
      <c r="M43" s="70" t="str">
        <f>Page7!$H36</f>
        <v>NA</v>
      </c>
      <c r="N43" s="70" t="str">
        <f>Page8!$H36</f>
        <v>NA</v>
      </c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70"/>
      <c r="BI43" s="70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70"/>
      <c r="CM43" s="70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70"/>
      <c r="DB43" s="70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70"/>
      <c r="DQ43" s="70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70"/>
      <c r="EF43" s="70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70"/>
      <c r="EU43" s="70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70"/>
      <c r="FJ43" s="70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70"/>
      <c r="FY43" s="70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</row>
    <row r="44" spans="1:192" ht="50.1" customHeight="1" outlineLevel="1">
      <c r="A44" s="232" t="s">
        <v>146</v>
      </c>
      <c r="B44" s="211" t="s">
        <v>165</v>
      </c>
      <c r="C44" s="212" t="s">
        <v>166</v>
      </c>
      <c r="D44" s="213" t="s">
        <v>58</v>
      </c>
      <c r="E44" s="214" t="s">
        <v>167</v>
      </c>
      <c r="F44" s="216"/>
      <c r="G44" s="70" t="str">
        <f>Page1!$H37</f>
        <v>NA</v>
      </c>
      <c r="H44" s="70" t="str">
        <f>Page2!$H37</f>
        <v>NA</v>
      </c>
      <c r="I44" s="70" t="str">
        <f>Page3!$H37</f>
        <v>NA</v>
      </c>
      <c r="J44" s="70" t="str">
        <f>Page4!$H37</f>
        <v>NA</v>
      </c>
      <c r="K44" s="70" t="str">
        <f>Page5!$H37</f>
        <v>NA</v>
      </c>
      <c r="L44" s="70" t="str">
        <f>Page6!$H37</f>
        <v>NA</v>
      </c>
      <c r="M44" s="70" t="str">
        <f>Page7!$H37</f>
        <v>NA</v>
      </c>
      <c r="N44" s="70" t="str">
        <f>Page8!$H37</f>
        <v>NA</v>
      </c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70"/>
      <c r="CM44" s="70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70"/>
      <c r="DB44" s="70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70"/>
      <c r="DQ44" s="70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70"/>
      <c r="EF44" s="70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70"/>
      <c r="EU44" s="70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70"/>
      <c r="FJ44" s="70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70"/>
      <c r="FY44" s="70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</row>
    <row r="45" spans="1:192" ht="50.1" customHeight="1">
      <c r="A45" s="232" t="s">
        <v>146</v>
      </c>
      <c r="B45" s="195" t="s">
        <v>168</v>
      </c>
      <c r="C45" s="196" t="s">
        <v>169</v>
      </c>
      <c r="D45" s="197" t="s">
        <v>58</v>
      </c>
      <c r="E45" s="208" t="s">
        <v>170</v>
      </c>
      <c r="F45" s="209"/>
      <c r="G45" s="70" t="str">
        <f>Page1!$H38</f>
        <v>NA</v>
      </c>
      <c r="H45" s="70" t="str">
        <f>Page2!$H38</f>
        <v>NA</v>
      </c>
      <c r="I45" s="70" t="str">
        <f>Page3!$H38</f>
        <v>NA</v>
      </c>
      <c r="J45" s="70" t="str">
        <f>Page4!$H38</f>
        <v>NA</v>
      </c>
      <c r="K45" s="70" t="str">
        <f>Page5!$H38</f>
        <v>NA</v>
      </c>
      <c r="L45" s="70" t="str">
        <f>Page6!$H38</f>
        <v>NA</v>
      </c>
      <c r="M45" s="70" t="str">
        <f>Page7!$H38</f>
        <v>NA</v>
      </c>
      <c r="N45" s="70" t="str">
        <f>Page8!$H38</f>
        <v>Validé</v>
      </c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70"/>
      <c r="BX45" s="70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70"/>
      <c r="CM45" s="70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70"/>
      <c r="DB45" s="70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70"/>
      <c r="DQ45" s="70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70"/>
      <c r="EF45" s="70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70"/>
      <c r="EU45" s="70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70"/>
      <c r="FJ45" s="70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70"/>
      <c r="FY45" s="70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</row>
    <row r="46" spans="1:192" ht="50.1" customHeight="1" outlineLevel="1">
      <c r="A46" s="233" t="s">
        <v>171</v>
      </c>
      <c r="B46" s="211" t="s">
        <v>172</v>
      </c>
      <c r="C46" s="212" t="s">
        <v>173</v>
      </c>
      <c r="D46" s="213" t="s">
        <v>58</v>
      </c>
      <c r="E46" s="214" t="s">
        <v>174</v>
      </c>
      <c r="F46" s="216"/>
      <c r="G46" s="70" t="str">
        <f>Page1!$H39</f>
        <v>Invalidé</v>
      </c>
      <c r="H46" s="70" t="str">
        <f>Page2!$H39</f>
        <v>Invalidé</v>
      </c>
      <c r="I46" s="70" t="str">
        <f>Page3!$H39</f>
        <v>Invalidé</v>
      </c>
      <c r="J46" s="70" t="str">
        <f>Page4!$H39</f>
        <v>Invalidé</v>
      </c>
      <c r="K46" s="70" t="str">
        <f>Page5!$H39</f>
        <v>Invalidé</v>
      </c>
      <c r="L46" s="70" t="str">
        <f>Page6!$H39</f>
        <v>Invalidé</v>
      </c>
      <c r="M46" s="70" t="str">
        <f>Page7!$H39</f>
        <v>Invalidé</v>
      </c>
      <c r="N46" s="70" t="str">
        <f>Page8!$H39</f>
        <v>Invalidé</v>
      </c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70"/>
      <c r="BX46" s="70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70"/>
      <c r="CM46" s="70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70"/>
      <c r="DB46" s="70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70"/>
      <c r="DQ46" s="70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70"/>
      <c r="EF46" s="70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70"/>
      <c r="EU46" s="70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70"/>
      <c r="FJ46" s="70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70"/>
      <c r="FY46" s="70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</row>
    <row r="47" spans="1:192" ht="50.1" customHeight="1" outlineLevel="1">
      <c r="A47" s="233" t="s">
        <v>171</v>
      </c>
      <c r="B47" s="195" t="s">
        <v>179</v>
      </c>
      <c r="C47" s="221" t="s">
        <v>180</v>
      </c>
      <c r="D47" s="197" t="s">
        <v>58</v>
      </c>
      <c r="E47" s="198" t="s">
        <v>181</v>
      </c>
      <c r="F47" s="209"/>
      <c r="G47" s="70" t="str">
        <f>Page1!$H40</f>
        <v>Validé</v>
      </c>
      <c r="H47" s="70" t="str">
        <f>Page2!$H40</f>
        <v>Validé</v>
      </c>
      <c r="I47" s="70" t="str">
        <f>Page3!$H40</f>
        <v>Validé</v>
      </c>
      <c r="J47" s="70" t="str">
        <f>Page4!$H40</f>
        <v>Validé</v>
      </c>
      <c r="K47" s="70" t="str">
        <f>Page5!$H40</f>
        <v>Validé</v>
      </c>
      <c r="L47" s="70" t="str">
        <f>Page6!$H40</f>
        <v>Validé</v>
      </c>
      <c r="M47" s="70" t="str">
        <f>Page7!$H40</f>
        <v>Validé</v>
      </c>
      <c r="N47" s="70" t="str">
        <f>Page8!$H40</f>
        <v>Validé</v>
      </c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70"/>
      <c r="CM47" s="70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70"/>
      <c r="DB47" s="70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70"/>
      <c r="DQ47" s="70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70"/>
      <c r="EF47" s="70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70"/>
      <c r="EU47" s="70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70"/>
      <c r="FJ47" s="70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70"/>
      <c r="FY47" s="70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</row>
    <row r="48" spans="1:192" ht="50.1" customHeight="1" outlineLevel="1">
      <c r="A48" s="232" t="s">
        <v>182</v>
      </c>
      <c r="B48" s="211" t="s">
        <v>183</v>
      </c>
      <c r="C48" s="212" t="s">
        <v>184</v>
      </c>
      <c r="D48" s="213" t="s">
        <v>58</v>
      </c>
      <c r="E48" s="218" t="s">
        <v>185</v>
      </c>
      <c r="F48" s="216"/>
      <c r="G48" s="70" t="str">
        <f>Page1!$H41</f>
        <v>Validé</v>
      </c>
      <c r="H48" s="70" t="str">
        <f>Page2!$H41</f>
        <v>Invalidé</v>
      </c>
      <c r="I48" s="70" t="str">
        <f>Page3!$H41</f>
        <v>Invalidé</v>
      </c>
      <c r="J48" s="70" t="str">
        <f>Page4!$H41</f>
        <v>NA</v>
      </c>
      <c r="K48" s="70" t="str">
        <f>Page5!$H41</f>
        <v>NA</v>
      </c>
      <c r="L48" s="70" t="str">
        <f>Page6!$H41</f>
        <v>Invalidé</v>
      </c>
      <c r="M48" s="70" t="str">
        <f>Page7!$H41</f>
        <v>Invalidé</v>
      </c>
      <c r="N48" s="70" t="str">
        <f>Page8!$H41</f>
        <v>Validé</v>
      </c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70"/>
      <c r="CM48" s="70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70"/>
      <c r="DB48" s="70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70"/>
      <c r="DQ48" s="70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70"/>
      <c r="EF48" s="70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70"/>
      <c r="EU48" s="70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70"/>
      <c r="FJ48" s="70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70"/>
      <c r="FY48" s="70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</row>
    <row r="49" spans="1:192" ht="50.1" customHeight="1" outlineLevel="1">
      <c r="A49" s="232" t="s">
        <v>182</v>
      </c>
      <c r="B49" s="195" t="s">
        <v>186</v>
      </c>
      <c r="C49" s="196" t="s">
        <v>187</v>
      </c>
      <c r="D49" s="197" t="s">
        <v>58</v>
      </c>
      <c r="E49" s="208" t="s">
        <v>188</v>
      </c>
      <c r="F49" s="209"/>
      <c r="G49" s="70" t="str">
        <f>Page1!$H42</f>
        <v>NA</v>
      </c>
      <c r="H49" s="70" t="str">
        <f>Page2!$H42</f>
        <v>NA</v>
      </c>
      <c r="I49" s="70" t="str">
        <f>Page3!$H42</f>
        <v>NA</v>
      </c>
      <c r="J49" s="70" t="str">
        <f>Page4!$H42</f>
        <v>NA</v>
      </c>
      <c r="K49" s="70" t="str">
        <f>Page5!$H42</f>
        <v>NA</v>
      </c>
      <c r="L49" s="70" t="str">
        <f>Page6!$H42</f>
        <v>NA</v>
      </c>
      <c r="M49" s="70" t="str">
        <f>Page7!$H42</f>
        <v>NA</v>
      </c>
      <c r="N49" s="70" t="str">
        <f>Page8!$H42</f>
        <v>NA</v>
      </c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70"/>
      <c r="CM49" s="70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70"/>
      <c r="DB49" s="70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70"/>
      <c r="DQ49" s="70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70"/>
      <c r="EF49" s="70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70"/>
      <c r="EU49" s="70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70"/>
      <c r="FJ49" s="70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70"/>
      <c r="FY49" s="70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</row>
    <row r="50" spans="1:192" ht="50.1" customHeight="1" outlineLevel="1">
      <c r="A50" s="232" t="s">
        <v>182</v>
      </c>
      <c r="B50" s="211" t="s">
        <v>189</v>
      </c>
      <c r="C50" s="212" t="s">
        <v>190</v>
      </c>
      <c r="D50" s="213" t="s">
        <v>58</v>
      </c>
      <c r="E50" s="210" t="s">
        <v>191</v>
      </c>
      <c r="F50" s="216"/>
      <c r="G50" s="70" t="str">
        <f>Page1!$H43</f>
        <v>Validé</v>
      </c>
      <c r="H50" s="70" t="str">
        <f>Page2!$H43</f>
        <v>Validé</v>
      </c>
      <c r="I50" s="70" t="str">
        <f>Page3!$H43</f>
        <v>Validé</v>
      </c>
      <c r="J50" s="70" t="str">
        <f>Page4!$H43</f>
        <v>NA</v>
      </c>
      <c r="K50" s="70" t="str">
        <f>Page5!$H43</f>
        <v>NA</v>
      </c>
      <c r="L50" s="70" t="str">
        <f>Page6!$H43</f>
        <v>Validé</v>
      </c>
      <c r="M50" s="70" t="str">
        <f>Page7!$H43</f>
        <v>Validé</v>
      </c>
      <c r="N50" s="70" t="str">
        <f>Page8!$H43</f>
        <v>Validé</v>
      </c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70"/>
      <c r="CM50" s="70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70"/>
      <c r="DB50" s="70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70"/>
      <c r="DQ50" s="70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70"/>
      <c r="EF50" s="70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70"/>
      <c r="EU50" s="70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70"/>
      <c r="FJ50" s="70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70"/>
      <c r="FY50" s="70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</row>
    <row r="51" spans="1:192" ht="50.1" customHeight="1" outlineLevel="1">
      <c r="A51" s="232" t="s">
        <v>182</v>
      </c>
      <c r="B51" s="195" t="s">
        <v>192</v>
      </c>
      <c r="C51" s="196" t="s">
        <v>193</v>
      </c>
      <c r="D51" s="197" t="s">
        <v>58</v>
      </c>
      <c r="E51" s="208" t="s">
        <v>194</v>
      </c>
      <c r="F51" s="209"/>
      <c r="G51" s="70" t="str">
        <f>Page1!$H44</f>
        <v>NA</v>
      </c>
      <c r="H51" s="70" t="str">
        <f>Page2!$H44</f>
        <v>Validé</v>
      </c>
      <c r="I51" s="70" t="str">
        <f>Page3!$H44</f>
        <v>Validé</v>
      </c>
      <c r="J51" s="70" t="str">
        <f>Page4!$H44</f>
        <v>NA</v>
      </c>
      <c r="K51" s="70" t="str">
        <f>Page5!$H44</f>
        <v>NA</v>
      </c>
      <c r="L51" s="70" t="str">
        <f>Page6!$H44</f>
        <v>NA</v>
      </c>
      <c r="M51" s="70" t="str">
        <f>Page7!$H44</f>
        <v>NA</v>
      </c>
      <c r="N51" s="70" t="str">
        <f>Page8!$H44</f>
        <v>Validé</v>
      </c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70"/>
      <c r="CM51" s="70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70"/>
      <c r="DB51" s="70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70"/>
      <c r="DQ51" s="70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70"/>
      <c r="EF51" s="70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70"/>
      <c r="EU51" s="70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70"/>
      <c r="FJ51" s="70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70"/>
      <c r="FY51" s="70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</row>
    <row r="52" spans="1:192" ht="50.1" customHeight="1" outlineLevel="1">
      <c r="A52" s="232" t="s">
        <v>182</v>
      </c>
      <c r="B52" s="211" t="s">
        <v>195</v>
      </c>
      <c r="C52" s="212" t="s">
        <v>196</v>
      </c>
      <c r="D52" s="213" t="s">
        <v>83</v>
      </c>
      <c r="E52" s="214" t="s">
        <v>197</v>
      </c>
      <c r="F52" s="216"/>
      <c r="G52" s="70" t="str">
        <f>Page1!$H45</f>
        <v>Validé</v>
      </c>
      <c r="H52" s="70" t="str">
        <f>Page2!$H45</f>
        <v>Invalidé</v>
      </c>
      <c r="I52" s="70" t="str">
        <f>Page3!$H45</f>
        <v>Invalidé</v>
      </c>
      <c r="J52" s="70" t="str">
        <f>Page4!$H45</f>
        <v>NA</v>
      </c>
      <c r="K52" s="70" t="str">
        <f>Page5!$H45</f>
        <v>NA</v>
      </c>
      <c r="L52" s="70" t="str">
        <f>Page6!$H45</f>
        <v>NA</v>
      </c>
      <c r="M52" s="70" t="str">
        <f>Page7!$H45</f>
        <v>Invalidé</v>
      </c>
      <c r="N52" s="70" t="str">
        <f>Page8!$H45</f>
        <v>Validé</v>
      </c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70"/>
      <c r="CM52" s="70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70"/>
      <c r="DB52" s="70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70"/>
      <c r="DQ52" s="70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70"/>
      <c r="EF52" s="70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70"/>
      <c r="EU52" s="70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70"/>
      <c r="FJ52" s="70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70"/>
      <c r="FY52" s="70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</row>
    <row r="53" spans="1:192" ht="50.1" customHeight="1" outlineLevel="1">
      <c r="A53" s="233" t="s">
        <v>198</v>
      </c>
      <c r="B53" s="195" t="s">
        <v>199</v>
      </c>
      <c r="C53" s="196" t="s">
        <v>200</v>
      </c>
      <c r="D53" s="195" t="s">
        <v>58</v>
      </c>
      <c r="E53" s="198" t="s">
        <v>201</v>
      </c>
      <c r="F53" s="209"/>
      <c r="G53" s="70" t="str">
        <f>Page1!$H46</f>
        <v>NA</v>
      </c>
      <c r="H53" s="70" t="str">
        <f>Page2!$H46</f>
        <v>NA</v>
      </c>
      <c r="I53" s="70" t="str">
        <f>Page3!$H46</f>
        <v>NA</v>
      </c>
      <c r="J53" s="70" t="str">
        <f>Page4!$H46</f>
        <v>NA</v>
      </c>
      <c r="K53" s="70" t="str">
        <f>Page5!$H46</f>
        <v>NA</v>
      </c>
      <c r="L53" s="70" t="str">
        <f>Page6!$H46</f>
        <v>NA</v>
      </c>
      <c r="M53" s="70" t="str">
        <f>Page7!$H46</f>
        <v>NA</v>
      </c>
      <c r="N53" s="70" t="str">
        <f>Page8!$H46</f>
        <v>NA</v>
      </c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70"/>
      <c r="CM53" s="70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70"/>
      <c r="DB53" s="70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70"/>
      <c r="DQ53" s="70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70"/>
      <c r="EF53" s="70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70"/>
      <c r="EU53" s="70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70"/>
      <c r="FJ53" s="70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70"/>
      <c r="FY53" s="70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</row>
    <row r="54" spans="1:192" ht="50.1" customHeight="1" outlineLevel="1">
      <c r="A54" s="233" t="s">
        <v>198</v>
      </c>
      <c r="B54" s="211" t="s">
        <v>202</v>
      </c>
      <c r="C54" s="219" t="s">
        <v>203</v>
      </c>
      <c r="D54" s="211" t="s">
        <v>58</v>
      </c>
      <c r="E54" s="214" t="s">
        <v>204</v>
      </c>
      <c r="F54" s="206"/>
      <c r="G54" s="70" t="str">
        <f>Page1!$H47</f>
        <v>NA</v>
      </c>
      <c r="H54" s="70" t="str">
        <f>Page2!$H47</f>
        <v>NA</v>
      </c>
      <c r="I54" s="70" t="str">
        <f>Page3!$H47</f>
        <v>NA</v>
      </c>
      <c r="J54" s="70" t="str">
        <f>Page4!$H47</f>
        <v>NA</v>
      </c>
      <c r="K54" s="70" t="str">
        <f>Page5!$H47</f>
        <v>NA</v>
      </c>
      <c r="L54" s="70" t="str">
        <f>Page6!$H47</f>
        <v>NA</v>
      </c>
      <c r="M54" s="70" t="str">
        <f>Page7!$H47</f>
        <v>NA</v>
      </c>
      <c r="N54" s="70" t="str">
        <f>Page8!$H47</f>
        <v>NA</v>
      </c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70"/>
      <c r="CM54" s="70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70"/>
      <c r="DB54" s="70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70"/>
      <c r="DQ54" s="70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70"/>
      <c r="EF54" s="70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70"/>
      <c r="EU54" s="70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70"/>
      <c r="FJ54" s="70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70"/>
      <c r="FY54" s="70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</row>
    <row r="55" spans="1:192" ht="50.1" customHeight="1" outlineLevel="1">
      <c r="A55" s="233" t="s">
        <v>198</v>
      </c>
      <c r="B55" s="195" t="s">
        <v>205</v>
      </c>
      <c r="C55" s="196" t="s">
        <v>206</v>
      </c>
      <c r="D55" s="195" t="s">
        <v>58</v>
      </c>
      <c r="E55" s="208" t="s">
        <v>207</v>
      </c>
      <c r="F55" s="209"/>
      <c r="G55" s="70" t="str">
        <f>Page1!$H48</f>
        <v>Validé</v>
      </c>
      <c r="H55" s="70" t="str">
        <f>Page2!$H48</f>
        <v>Validé</v>
      </c>
      <c r="I55" s="70" t="str">
        <f>Page3!$H48</f>
        <v>Validé</v>
      </c>
      <c r="J55" s="70" t="str">
        <f>Page4!$H48</f>
        <v>Validé</v>
      </c>
      <c r="K55" s="70" t="str">
        <f>Page5!$H48</f>
        <v>Validé</v>
      </c>
      <c r="L55" s="70" t="str">
        <f>Page6!$H48</f>
        <v>Validé</v>
      </c>
      <c r="M55" s="70" t="str">
        <f>Page7!$H48</f>
        <v>Validé</v>
      </c>
      <c r="N55" s="70" t="str">
        <f>Page8!$H48</f>
        <v>Validé</v>
      </c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70"/>
      <c r="CM55" s="70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70"/>
      <c r="DB55" s="70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70"/>
      <c r="DQ55" s="70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70"/>
      <c r="EF55" s="70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70"/>
      <c r="EU55" s="70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70"/>
      <c r="FJ55" s="70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70"/>
      <c r="FY55" s="70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</row>
    <row r="56" spans="1:192" ht="50.1" customHeight="1">
      <c r="A56" s="233" t="s">
        <v>198</v>
      </c>
      <c r="B56" s="211" t="s">
        <v>208</v>
      </c>
      <c r="C56" s="212" t="s">
        <v>209</v>
      </c>
      <c r="D56" s="211" t="s">
        <v>58</v>
      </c>
      <c r="E56" s="218" t="s">
        <v>210</v>
      </c>
      <c r="F56" s="206"/>
      <c r="G56" s="70" t="str">
        <f>Page1!$H49</f>
        <v>Validé</v>
      </c>
      <c r="H56" s="70" t="str">
        <f>Page2!$H49</f>
        <v>Validé</v>
      </c>
      <c r="I56" s="70" t="str">
        <f>Page3!$H49</f>
        <v>Validé</v>
      </c>
      <c r="J56" s="70" t="str">
        <f>Page4!$H49</f>
        <v>Validé</v>
      </c>
      <c r="K56" s="70" t="str">
        <f>Page5!$H49</f>
        <v>Validé</v>
      </c>
      <c r="L56" s="70" t="str">
        <f>Page6!$H49</f>
        <v>Validé</v>
      </c>
      <c r="M56" s="70" t="str">
        <f>Page7!$H49</f>
        <v>Validé</v>
      </c>
      <c r="N56" s="70" t="str">
        <f>Page8!$H49</f>
        <v>Validé</v>
      </c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  <c r="BI56" s="70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70"/>
      <c r="CM56" s="70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70"/>
      <c r="DB56" s="70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70"/>
      <c r="DQ56" s="70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70"/>
      <c r="EF56" s="70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70"/>
      <c r="EU56" s="70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70"/>
      <c r="FJ56" s="70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70"/>
      <c r="FY56" s="70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</row>
    <row r="57" spans="1:192" ht="50.1" customHeight="1" outlineLevel="1">
      <c r="A57" s="233" t="s">
        <v>198</v>
      </c>
      <c r="B57" s="195" t="s">
        <v>211</v>
      </c>
      <c r="C57" s="196" t="s">
        <v>212</v>
      </c>
      <c r="D57" s="195" t="s">
        <v>58</v>
      </c>
      <c r="E57" s="198" t="s">
        <v>213</v>
      </c>
      <c r="F57" s="209"/>
      <c r="G57" s="70" t="str">
        <f>Page1!$H50</f>
        <v>Validé</v>
      </c>
      <c r="H57" s="70" t="str">
        <f>Page2!$H50</f>
        <v>Validé</v>
      </c>
      <c r="I57" s="70" t="str">
        <f>Page3!$H50</f>
        <v>Validé</v>
      </c>
      <c r="J57" s="70" t="str">
        <f>Page4!$H50</f>
        <v>Validé</v>
      </c>
      <c r="K57" s="70" t="str">
        <f>Page5!$H50</f>
        <v>Validé</v>
      </c>
      <c r="L57" s="70" t="str">
        <f>Page6!$H50</f>
        <v>Validé</v>
      </c>
      <c r="M57" s="70" t="str">
        <f>Page7!$H50</f>
        <v>Validé</v>
      </c>
      <c r="N57" s="70" t="str">
        <f>Page8!$H50</f>
        <v>Validé</v>
      </c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70"/>
      <c r="BI57" s="70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70"/>
      <c r="CM57" s="70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70"/>
      <c r="DB57" s="70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70"/>
      <c r="DQ57" s="70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70"/>
      <c r="EF57" s="70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70"/>
      <c r="EU57" s="70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70"/>
      <c r="FJ57" s="70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70"/>
      <c r="FY57" s="70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</row>
    <row r="58" spans="1:192" ht="50.1" customHeight="1" outlineLevel="1">
      <c r="A58" s="233" t="s">
        <v>198</v>
      </c>
      <c r="B58" s="211" t="s">
        <v>214</v>
      </c>
      <c r="C58" s="212" t="s">
        <v>215</v>
      </c>
      <c r="D58" s="211" t="s">
        <v>58</v>
      </c>
      <c r="E58" s="214" t="s">
        <v>216</v>
      </c>
      <c r="F58" s="206"/>
      <c r="G58" s="70" t="str">
        <f>Page1!$H51</f>
        <v>Validé</v>
      </c>
      <c r="H58" s="70" t="str">
        <f>Page2!$H51</f>
        <v>Validé</v>
      </c>
      <c r="I58" s="70" t="str">
        <f>Page3!$H51</f>
        <v>Validé</v>
      </c>
      <c r="J58" s="70" t="str">
        <f>Page4!$H51</f>
        <v>Validé</v>
      </c>
      <c r="K58" s="70" t="str">
        <f>Page5!$H51</f>
        <v>Validé</v>
      </c>
      <c r="L58" s="70" t="str">
        <f>Page6!$H51</f>
        <v>Validé</v>
      </c>
      <c r="M58" s="70" t="str">
        <f>Page7!$H51</f>
        <v>Validé</v>
      </c>
      <c r="N58" s="70" t="str">
        <f>Page8!$H51</f>
        <v>Invalidé</v>
      </c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70"/>
      <c r="BI58" s="70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70"/>
      <c r="CM58" s="70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70"/>
      <c r="DB58" s="70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70"/>
      <c r="DQ58" s="70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70"/>
      <c r="EF58" s="70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70"/>
      <c r="EU58" s="70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70"/>
      <c r="FJ58" s="70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70"/>
      <c r="FY58" s="70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</row>
    <row r="59" spans="1:192" ht="50.1" customHeight="1" outlineLevel="1">
      <c r="A59" s="233" t="s">
        <v>198</v>
      </c>
      <c r="B59" s="195" t="s">
        <v>217</v>
      </c>
      <c r="C59" s="208" t="s">
        <v>218</v>
      </c>
      <c r="D59" s="195" t="s">
        <v>83</v>
      </c>
      <c r="E59" s="208" t="s">
        <v>219</v>
      </c>
      <c r="F59" s="209"/>
      <c r="G59" s="70" t="str">
        <f>Page1!$H52</f>
        <v>NA</v>
      </c>
      <c r="H59" s="70" t="str">
        <f>Page2!$H52</f>
        <v>NA</v>
      </c>
      <c r="I59" s="70" t="str">
        <f>Page3!$H52</f>
        <v>NA</v>
      </c>
      <c r="J59" s="70" t="str">
        <f>Page4!$H52</f>
        <v>NA</v>
      </c>
      <c r="K59" s="70" t="str">
        <f>Page5!$H52</f>
        <v>NA</v>
      </c>
      <c r="L59" s="70" t="str">
        <f>Page6!$H52</f>
        <v>NA</v>
      </c>
      <c r="M59" s="70" t="str">
        <f>Page7!$H52</f>
        <v>NA</v>
      </c>
      <c r="N59" s="70" t="str">
        <f>Page8!$H52</f>
        <v>NA</v>
      </c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70"/>
      <c r="CM59" s="70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70"/>
      <c r="DB59" s="70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70"/>
      <c r="DQ59" s="70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70"/>
      <c r="EF59" s="70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70"/>
      <c r="EU59" s="70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70"/>
      <c r="FJ59" s="70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70"/>
      <c r="FY59" s="70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</row>
    <row r="60" spans="1:192" ht="50.1" customHeight="1" outlineLevel="1">
      <c r="A60" s="233" t="s">
        <v>198</v>
      </c>
      <c r="B60" s="211" t="s">
        <v>220</v>
      </c>
      <c r="C60" s="218" t="s">
        <v>221</v>
      </c>
      <c r="D60" s="211" t="s">
        <v>83</v>
      </c>
      <c r="E60" s="214" t="s">
        <v>222</v>
      </c>
      <c r="F60" s="216"/>
      <c r="G60" s="70" t="str">
        <f>Page1!$H53</f>
        <v>NA</v>
      </c>
      <c r="H60" s="70" t="str">
        <f>Page2!$H53</f>
        <v>NA</v>
      </c>
      <c r="I60" s="70" t="str">
        <f>Page3!$H53</f>
        <v>NA</v>
      </c>
      <c r="J60" s="70" t="str">
        <f>Page4!$H53</f>
        <v>NA</v>
      </c>
      <c r="K60" s="70" t="str">
        <f>Page5!$H53</f>
        <v>NA</v>
      </c>
      <c r="L60" s="70" t="str">
        <f>Page6!$H53</f>
        <v>NA</v>
      </c>
      <c r="M60" s="70" t="str">
        <f>Page7!$H53</f>
        <v>NA</v>
      </c>
      <c r="N60" s="70" t="str">
        <f>Page8!$H53</f>
        <v>NA</v>
      </c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</row>
    <row r="61" spans="1:192" ht="50.1" customHeight="1" outlineLevel="1">
      <c r="A61" s="233" t="s">
        <v>198</v>
      </c>
      <c r="B61" s="195" t="s">
        <v>223</v>
      </c>
      <c r="C61" s="208" t="s">
        <v>224</v>
      </c>
      <c r="D61" s="195" t="s">
        <v>58</v>
      </c>
      <c r="E61" s="198" t="s">
        <v>225</v>
      </c>
      <c r="F61" s="209"/>
      <c r="G61" s="70" t="str">
        <f>Page1!$H54</f>
        <v>Invalidé</v>
      </c>
      <c r="H61" s="70" t="str">
        <f>Page2!$H54</f>
        <v>Invalidé</v>
      </c>
      <c r="I61" s="70" t="str">
        <f>Page3!$H54</f>
        <v>Invalidé</v>
      </c>
      <c r="J61" s="70" t="str">
        <f>Page4!$H54</f>
        <v>Invalidé</v>
      </c>
      <c r="K61" s="70" t="str">
        <f>Page5!$H54</f>
        <v>Invalidé</v>
      </c>
      <c r="L61" s="70" t="str">
        <f>Page6!$H54</f>
        <v>Invalidé</v>
      </c>
      <c r="M61" s="70" t="str">
        <f>Page7!$H54</f>
        <v>Invalidé</v>
      </c>
      <c r="N61" s="70" t="str">
        <f>Page8!$H54</f>
        <v>Invalidé</v>
      </c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70"/>
      <c r="CM61" s="70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70"/>
      <c r="DB61" s="70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70"/>
      <c r="DQ61" s="70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70"/>
      <c r="EF61" s="70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70"/>
      <c r="EU61" s="70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70"/>
      <c r="FJ61" s="70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70"/>
      <c r="FY61" s="70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</row>
    <row r="62" spans="1:192" ht="50.1" customHeight="1" outlineLevel="1">
      <c r="A62" s="233" t="s">
        <v>198</v>
      </c>
      <c r="B62" s="211" t="s">
        <v>228</v>
      </c>
      <c r="C62" s="218" t="s">
        <v>229</v>
      </c>
      <c r="D62" s="211" t="s">
        <v>58</v>
      </c>
      <c r="E62" s="214" t="s">
        <v>230</v>
      </c>
      <c r="F62" s="216"/>
      <c r="G62" s="70" t="str">
        <f>Page1!$H55</f>
        <v>NA</v>
      </c>
      <c r="H62" s="70" t="str">
        <f>Page2!$H55</f>
        <v>NA</v>
      </c>
      <c r="I62" s="70" t="str">
        <f>Page3!$H55</f>
        <v>NA</v>
      </c>
      <c r="J62" s="70" t="str">
        <f>Page4!$H55</f>
        <v>NA</v>
      </c>
      <c r="K62" s="70" t="str">
        <f>Page5!$H55</f>
        <v>NA</v>
      </c>
      <c r="L62" s="70" t="str">
        <f>Page6!$H55</f>
        <v>NA</v>
      </c>
      <c r="M62" s="70" t="str">
        <f>Page7!$H55</f>
        <v>NA</v>
      </c>
      <c r="N62" s="70" t="str">
        <f>Page8!$H55</f>
        <v>Invalidé</v>
      </c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70"/>
      <c r="BI62" s="70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70"/>
      <c r="BX62" s="70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70"/>
      <c r="CM62" s="70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70"/>
      <c r="DB62" s="70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70"/>
      <c r="DQ62" s="70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70"/>
      <c r="EF62" s="70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70"/>
      <c r="EU62" s="70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70"/>
      <c r="FJ62" s="70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70"/>
      <c r="FY62" s="70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</row>
    <row r="63" spans="1:192" ht="50.1" customHeight="1" outlineLevel="1">
      <c r="A63" s="232" t="s">
        <v>231</v>
      </c>
      <c r="B63" s="195" t="s">
        <v>232</v>
      </c>
      <c r="C63" s="208" t="s">
        <v>233</v>
      </c>
      <c r="D63" s="195" t="s">
        <v>58</v>
      </c>
      <c r="E63" s="198" t="s">
        <v>234</v>
      </c>
      <c r="F63" s="209"/>
      <c r="G63" s="70" t="str">
        <f>Page1!$H56</f>
        <v>Validé</v>
      </c>
      <c r="H63" s="70" t="str">
        <f>Page2!$H56</f>
        <v>Validé</v>
      </c>
      <c r="I63" s="70" t="str">
        <f>Page3!$H56</f>
        <v>Validé</v>
      </c>
      <c r="J63" s="70" t="str">
        <f>Page4!$H56</f>
        <v>Validé</v>
      </c>
      <c r="K63" s="70" t="str">
        <f>Page5!$H56</f>
        <v>Validé</v>
      </c>
      <c r="L63" s="70" t="str">
        <f>Page6!$H56</f>
        <v>Validé</v>
      </c>
      <c r="M63" s="70" t="str">
        <f>Page7!$H56</f>
        <v>Validé</v>
      </c>
      <c r="N63" s="70" t="str">
        <f>Page8!$H56</f>
        <v>Invalidé</v>
      </c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70"/>
      <c r="AT63" s="70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70"/>
      <c r="BI63" s="70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70"/>
      <c r="CM63" s="70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70"/>
      <c r="DB63" s="70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70"/>
      <c r="DQ63" s="70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70"/>
      <c r="EF63" s="70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70"/>
      <c r="EU63" s="70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70"/>
      <c r="FJ63" s="70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70"/>
      <c r="FY63" s="70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</row>
    <row r="64" spans="1:192" ht="50.1" customHeight="1" outlineLevel="1">
      <c r="A64" s="232" t="s">
        <v>231</v>
      </c>
      <c r="B64" s="211" t="s">
        <v>235</v>
      </c>
      <c r="C64" s="210" t="s">
        <v>236</v>
      </c>
      <c r="D64" s="202" t="s">
        <v>58</v>
      </c>
      <c r="E64" s="205" t="s">
        <v>237</v>
      </c>
      <c r="F64" s="206"/>
      <c r="G64" s="70" t="str">
        <f>Page1!$H57</f>
        <v>Invalidé</v>
      </c>
      <c r="H64" s="70" t="str">
        <f>Page2!$H57</f>
        <v>Invalidé</v>
      </c>
      <c r="I64" s="70" t="str">
        <f>Page3!$H57</f>
        <v>Invalidé</v>
      </c>
      <c r="J64" s="70" t="str">
        <f>Page4!$H57</f>
        <v>Invalidé</v>
      </c>
      <c r="K64" s="70" t="str">
        <f>Page5!$H57</f>
        <v>Invalidé</v>
      </c>
      <c r="L64" s="70" t="str">
        <f>Page6!$H57</f>
        <v>Invalidé</v>
      </c>
      <c r="M64" s="70" t="str">
        <f>Page7!$H57</f>
        <v>Invalidé</v>
      </c>
      <c r="N64" s="70" t="str">
        <f>Page8!$H57</f>
        <v>Invalidé</v>
      </c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70"/>
      <c r="BI64" s="70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70"/>
      <c r="BX64" s="70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70"/>
      <c r="CM64" s="70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70"/>
      <c r="DB64" s="70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70"/>
      <c r="DQ64" s="70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70"/>
      <c r="EF64" s="70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70"/>
      <c r="EU64" s="70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70"/>
      <c r="FJ64" s="70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70"/>
      <c r="FY64" s="70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</row>
    <row r="65" spans="1:192" ht="50.1" customHeight="1" outlineLevel="1">
      <c r="A65" s="232" t="s">
        <v>231</v>
      </c>
      <c r="B65" s="195" t="s">
        <v>239</v>
      </c>
      <c r="C65" s="208" t="s">
        <v>240</v>
      </c>
      <c r="D65" s="195" t="s">
        <v>58</v>
      </c>
      <c r="E65" s="198" t="s">
        <v>241</v>
      </c>
      <c r="F65" s="209"/>
      <c r="G65" s="70" t="str">
        <f>Page1!$H58</f>
        <v>Validé</v>
      </c>
      <c r="H65" s="70" t="str">
        <f>Page2!$H58</f>
        <v>Validé</v>
      </c>
      <c r="I65" s="70" t="str">
        <f>Page3!$H58</f>
        <v>Validé</v>
      </c>
      <c r="J65" s="70" t="str">
        <f>Page4!$H58</f>
        <v>Validé</v>
      </c>
      <c r="K65" s="70" t="str">
        <f>Page5!$H58</f>
        <v>Validé</v>
      </c>
      <c r="L65" s="70" t="str">
        <f>Page6!$H58</f>
        <v>Validé</v>
      </c>
      <c r="M65" s="70" t="str">
        <f>Page7!$H58</f>
        <v>Validé</v>
      </c>
      <c r="N65" s="70" t="str">
        <f>Page8!$H58</f>
        <v>Validé</v>
      </c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70"/>
      <c r="BI65" s="70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70"/>
      <c r="BX65" s="70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70"/>
      <c r="CM65" s="70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70"/>
      <c r="DB65" s="70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70"/>
      <c r="DQ65" s="70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70"/>
      <c r="EF65" s="70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70"/>
      <c r="EU65" s="70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70"/>
      <c r="FJ65" s="70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70"/>
      <c r="FY65" s="70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</row>
    <row r="66" spans="1:192" ht="50.1" customHeight="1" outlineLevel="1">
      <c r="A66" s="232" t="s">
        <v>231</v>
      </c>
      <c r="B66" s="211" t="s">
        <v>242</v>
      </c>
      <c r="C66" s="210" t="s">
        <v>243</v>
      </c>
      <c r="D66" s="202" t="s">
        <v>58</v>
      </c>
      <c r="E66" s="205" t="s">
        <v>244</v>
      </c>
      <c r="F66" s="206"/>
      <c r="G66" s="70" t="str">
        <f>Page1!$H59</f>
        <v>NA</v>
      </c>
      <c r="H66" s="70" t="str">
        <f>Page2!$H59</f>
        <v>NA</v>
      </c>
      <c r="I66" s="70" t="str">
        <f>Page3!$H59</f>
        <v>NA</v>
      </c>
      <c r="J66" s="70" t="str">
        <f>Page4!$H59</f>
        <v>NA</v>
      </c>
      <c r="K66" s="70" t="str">
        <f>Page5!$H59</f>
        <v>NA</v>
      </c>
      <c r="L66" s="70" t="str">
        <f>Page6!$H59</f>
        <v>NA</v>
      </c>
      <c r="M66" s="70" t="str">
        <f>Page7!$H59</f>
        <v>NA</v>
      </c>
      <c r="N66" s="70" t="str">
        <f>Page8!$H59</f>
        <v>NA</v>
      </c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70"/>
      <c r="AT66" s="70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70"/>
      <c r="BI66" s="70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70"/>
      <c r="CM66" s="70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70"/>
      <c r="DB66" s="70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70"/>
      <c r="DQ66" s="70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70"/>
      <c r="EF66" s="70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70"/>
      <c r="EU66" s="70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70"/>
      <c r="FJ66" s="70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70"/>
      <c r="FY66" s="70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</row>
    <row r="67" spans="1:192" ht="50.1" customHeight="1" outlineLevel="1">
      <c r="A67" s="233" t="s">
        <v>245</v>
      </c>
      <c r="B67" s="195" t="s">
        <v>246</v>
      </c>
      <c r="C67" s="208" t="s">
        <v>247</v>
      </c>
      <c r="D67" s="195" t="s">
        <v>58</v>
      </c>
      <c r="E67" s="198" t="s">
        <v>248</v>
      </c>
      <c r="F67" s="209"/>
      <c r="G67" s="70" t="str">
        <f>Page1!$H60</f>
        <v>Validé</v>
      </c>
      <c r="H67" s="70" t="str">
        <f>Page2!$H60</f>
        <v>Validé</v>
      </c>
      <c r="I67" s="70" t="str">
        <f>Page3!$H60</f>
        <v>Validé</v>
      </c>
      <c r="J67" s="70" t="str">
        <f>Page4!$H60</f>
        <v>Validé</v>
      </c>
      <c r="K67" s="70" t="str">
        <f>Page5!$H60</f>
        <v>Validé</v>
      </c>
      <c r="L67" s="70" t="str">
        <f>Page6!$H60</f>
        <v>Validé</v>
      </c>
      <c r="M67" s="70" t="str">
        <f>Page7!$H60</f>
        <v>Validé</v>
      </c>
      <c r="N67" s="70" t="str">
        <f>Page8!$H60</f>
        <v>Validé</v>
      </c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70"/>
      <c r="BI67" s="70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70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70"/>
      <c r="CM67" s="70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70"/>
      <c r="DB67" s="70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70"/>
      <c r="DQ67" s="70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70"/>
      <c r="EF67" s="70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70"/>
      <c r="EU67" s="70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70"/>
      <c r="FJ67" s="70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70"/>
      <c r="FY67" s="70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</row>
    <row r="68" spans="1:192" ht="50.1" customHeight="1" outlineLevel="1">
      <c r="A68" s="233" t="s">
        <v>245</v>
      </c>
      <c r="B68" s="211" t="s">
        <v>249</v>
      </c>
      <c r="C68" s="226" t="s">
        <v>250</v>
      </c>
      <c r="D68" s="202" t="s">
        <v>58</v>
      </c>
      <c r="E68" s="205" t="s">
        <v>251</v>
      </c>
      <c r="F68" s="206"/>
      <c r="G68" s="70" t="str">
        <f>Page1!$H61</f>
        <v>Validé</v>
      </c>
      <c r="H68" s="70" t="str">
        <f>Page2!$H61</f>
        <v>Validé</v>
      </c>
      <c r="I68" s="70" t="str">
        <f>Page3!$H61</f>
        <v>Validé</v>
      </c>
      <c r="J68" s="70" t="str">
        <f>Page4!$H61</f>
        <v>Validé</v>
      </c>
      <c r="K68" s="70" t="str">
        <f>Page5!$H61</f>
        <v>Validé</v>
      </c>
      <c r="L68" s="70" t="str">
        <f>Page6!$H61</f>
        <v>Validé</v>
      </c>
      <c r="M68" s="70" t="str">
        <f>Page7!$H61</f>
        <v>Validé</v>
      </c>
      <c r="N68" s="70" t="str">
        <f>Page8!$H61</f>
        <v>Validé</v>
      </c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70"/>
      <c r="AT68" s="70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70"/>
      <c r="BI68" s="70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70"/>
      <c r="CM68" s="70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70"/>
      <c r="DB68" s="70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70"/>
      <c r="DQ68" s="70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70"/>
      <c r="EF68" s="70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70"/>
      <c r="EU68" s="70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70"/>
      <c r="FJ68" s="70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70"/>
      <c r="FY68" s="70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</row>
    <row r="69" spans="1:192" ht="50.1" customHeight="1" outlineLevel="1">
      <c r="A69" s="233" t="s">
        <v>245</v>
      </c>
      <c r="B69" s="195" t="s">
        <v>252</v>
      </c>
      <c r="C69" s="208" t="s">
        <v>253</v>
      </c>
      <c r="D69" s="195" t="s">
        <v>58</v>
      </c>
      <c r="E69" s="198" t="s">
        <v>254</v>
      </c>
      <c r="F69" s="209"/>
      <c r="G69" s="70" t="str">
        <f>Page1!$H62</f>
        <v>Validé</v>
      </c>
      <c r="H69" s="70" t="str">
        <f>Page2!$H62</f>
        <v>Validé</v>
      </c>
      <c r="I69" s="70" t="str">
        <f>Page3!$H62</f>
        <v>Validé</v>
      </c>
      <c r="J69" s="70" t="str">
        <f>Page4!$H62</f>
        <v>Validé</v>
      </c>
      <c r="K69" s="70" t="str">
        <f>Page5!$H62</f>
        <v>Validé</v>
      </c>
      <c r="L69" s="70" t="str">
        <f>Page6!$H62</f>
        <v>Validé</v>
      </c>
      <c r="M69" s="70" t="str">
        <f>Page7!$H62</f>
        <v>Validé</v>
      </c>
      <c r="N69" s="70" t="str">
        <f>Page8!$H62</f>
        <v>Validé</v>
      </c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  <c r="BI69" s="70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70"/>
      <c r="CM69" s="70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70"/>
      <c r="DB69" s="70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70"/>
      <c r="DQ69" s="70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70"/>
      <c r="EF69" s="70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70"/>
      <c r="EU69" s="70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70"/>
      <c r="FJ69" s="70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70"/>
      <c r="FY69" s="70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</row>
    <row r="70" spans="1:192" ht="50.1" customHeight="1" outlineLevel="1">
      <c r="A70" s="233" t="s">
        <v>245</v>
      </c>
      <c r="B70" s="211" t="s">
        <v>255</v>
      </c>
      <c r="C70" s="210" t="s">
        <v>256</v>
      </c>
      <c r="D70" s="202" t="s">
        <v>83</v>
      </c>
      <c r="E70" s="205" t="s">
        <v>257</v>
      </c>
      <c r="F70" s="206"/>
      <c r="G70" s="70" t="str">
        <f>Page1!$H63</f>
        <v>Validé</v>
      </c>
      <c r="H70" s="70" t="str">
        <f>Page2!$H63</f>
        <v>Validé</v>
      </c>
      <c r="I70" s="70" t="str">
        <f>Page3!$H63</f>
        <v>Validé</v>
      </c>
      <c r="J70" s="70" t="str">
        <f>Page4!$H63</f>
        <v>Validé</v>
      </c>
      <c r="K70" s="70" t="str">
        <f>Page5!$H63</f>
        <v>Validé</v>
      </c>
      <c r="L70" s="70" t="str">
        <f>Page6!$H63</f>
        <v>Validé</v>
      </c>
      <c r="M70" s="70" t="str">
        <f>Page7!$H63</f>
        <v>Validé</v>
      </c>
      <c r="N70" s="70" t="str">
        <f>Page8!$H63</f>
        <v>Validé</v>
      </c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70"/>
      <c r="AT70" s="70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70"/>
      <c r="BI70" s="70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70"/>
      <c r="CM70" s="70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70"/>
      <c r="DB70" s="70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70"/>
      <c r="DQ70" s="70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70"/>
      <c r="EF70" s="70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70"/>
      <c r="EU70" s="70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70"/>
      <c r="FJ70" s="70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70"/>
      <c r="FY70" s="70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</row>
    <row r="71" spans="1:192" ht="50.1" customHeight="1" outlineLevel="1">
      <c r="A71" s="233" t="s">
        <v>245</v>
      </c>
      <c r="B71" s="195" t="s">
        <v>258</v>
      </c>
      <c r="C71" s="208" t="s">
        <v>259</v>
      </c>
      <c r="D71" s="195" t="s">
        <v>83</v>
      </c>
      <c r="E71" s="198" t="s">
        <v>260</v>
      </c>
      <c r="F71" s="209"/>
      <c r="G71" s="70" t="str">
        <f>Page1!$H64</f>
        <v>Validé</v>
      </c>
      <c r="H71" s="70" t="str">
        <f>Page2!$H64</f>
        <v>Validé</v>
      </c>
      <c r="I71" s="70" t="str">
        <f>Page3!$H64</f>
        <v>Validé</v>
      </c>
      <c r="J71" s="70" t="str">
        <f>Page4!$H64</f>
        <v>Validé</v>
      </c>
      <c r="K71" s="70" t="str">
        <f>Page5!$H64</f>
        <v>Validé</v>
      </c>
      <c r="L71" s="70" t="str">
        <f>Page6!$H64</f>
        <v>Validé</v>
      </c>
      <c r="M71" s="70" t="str">
        <f>Page7!$H64</f>
        <v>Validé</v>
      </c>
      <c r="N71" s="70" t="str">
        <f>Page8!$H64</f>
        <v>Validé</v>
      </c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70"/>
      <c r="AT71" s="70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70"/>
      <c r="BI71" s="70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70"/>
      <c r="EF71" s="70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70"/>
      <c r="EU71" s="70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70"/>
      <c r="FJ71" s="70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70"/>
      <c r="FY71" s="70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</row>
    <row r="72" spans="1:192" ht="50.1" customHeight="1" outlineLevel="1">
      <c r="A72" s="233" t="s">
        <v>245</v>
      </c>
      <c r="B72" s="211" t="s">
        <v>261</v>
      </c>
      <c r="C72" s="218" t="s">
        <v>262</v>
      </c>
      <c r="D72" s="211" t="s">
        <v>58</v>
      </c>
      <c r="E72" s="214" t="s">
        <v>263</v>
      </c>
      <c r="F72" s="216"/>
      <c r="G72" s="70" t="str">
        <f>Page1!$H65</f>
        <v>NA</v>
      </c>
      <c r="H72" s="70" t="str">
        <f>Page2!$H65</f>
        <v>NA</v>
      </c>
      <c r="I72" s="70" t="str">
        <f>Page3!$H65</f>
        <v>NA</v>
      </c>
      <c r="J72" s="70" t="str">
        <f>Page4!$H65</f>
        <v>NA</v>
      </c>
      <c r="K72" s="70" t="str">
        <f>Page5!$H65</f>
        <v>NA</v>
      </c>
      <c r="L72" s="70" t="str">
        <f>Page6!$H65</f>
        <v>NA</v>
      </c>
      <c r="M72" s="70" t="str">
        <f>Page7!$H65</f>
        <v>Invalidé</v>
      </c>
      <c r="N72" s="70" t="str">
        <f>Page8!$H65</f>
        <v>NA</v>
      </c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70"/>
      <c r="AT72" s="70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70"/>
      <c r="BI72" s="70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70"/>
      <c r="CM72" s="70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70"/>
      <c r="DB72" s="70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70"/>
      <c r="DQ72" s="70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70"/>
      <c r="EF72" s="70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70"/>
      <c r="EU72" s="70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70"/>
      <c r="FJ72" s="70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70"/>
      <c r="FY72" s="70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</row>
    <row r="73" spans="1:192" ht="50.1" customHeight="1" outlineLevel="1">
      <c r="A73" s="233" t="s">
        <v>245</v>
      </c>
      <c r="B73" s="195" t="s">
        <v>264</v>
      </c>
      <c r="C73" s="208" t="s">
        <v>265</v>
      </c>
      <c r="D73" s="195" t="s">
        <v>58</v>
      </c>
      <c r="E73" s="198" t="s">
        <v>266</v>
      </c>
      <c r="F73" s="209"/>
      <c r="G73" s="70" t="str">
        <f>Page1!$H66</f>
        <v>Validé</v>
      </c>
      <c r="H73" s="70" t="str">
        <f>Page2!$H66</f>
        <v>Validé</v>
      </c>
      <c r="I73" s="70" t="str">
        <f>Page3!$H66</f>
        <v>Validé</v>
      </c>
      <c r="J73" s="70" t="str">
        <f>Page4!$H66</f>
        <v>Validé</v>
      </c>
      <c r="K73" s="70" t="str">
        <f>Page5!$H66</f>
        <v>Validé</v>
      </c>
      <c r="L73" s="70" t="str">
        <f>Page6!$H66</f>
        <v>Validé</v>
      </c>
      <c r="M73" s="70" t="str">
        <f>Page7!$H66</f>
        <v>Invalidé</v>
      </c>
      <c r="N73" s="70" t="str">
        <f>Page8!$H66</f>
        <v>Invalidé</v>
      </c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70"/>
      <c r="AT73" s="70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70"/>
      <c r="BI73" s="70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70"/>
      <c r="CM73" s="70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70"/>
      <c r="DB73" s="70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70"/>
      <c r="DQ73" s="70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70"/>
      <c r="EF73" s="70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70"/>
      <c r="EU73" s="70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70"/>
      <c r="FJ73" s="70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70"/>
      <c r="FY73" s="70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</row>
    <row r="74" spans="1:192" ht="50.1" customHeight="1" outlineLevel="1">
      <c r="A74" s="233" t="s">
        <v>245</v>
      </c>
      <c r="B74" s="211" t="s">
        <v>267</v>
      </c>
      <c r="C74" s="218" t="s">
        <v>268</v>
      </c>
      <c r="D74" s="211" t="s">
        <v>58</v>
      </c>
      <c r="E74" s="218" t="s">
        <v>269</v>
      </c>
      <c r="F74" s="216"/>
      <c r="G74" s="70" t="str">
        <f>Page1!$H67</f>
        <v>Validé</v>
      </c>
      <c r="H74" s="70" t="str">
        <f>Page2!$H67</f>
        <v>Validé</v>
      </c>
      <c r="I74" s="70" t="str">
        <f>Page3!$H67</f>
        <v>Validé</v>
      </c>
      <c r="J74" s="70" t="str">
        <f>Page4!$H67</f>
        <v>Validé</v>
      </c>
      <c r="K74" s="70" t="str">
        <f>Page5!$H67</f>
        <v>Validé</v>
      </c>
      <c r="L74" s="70" t="str">
        <f>Page6!$H67</f>
        <v>Validé</v>
      </c>
      <c r="M74" s="70" t="str">
        <f>Page7!$H67</f>
        <v>Validé</v>
      </c>
      <c r="N74" s="70" t="str">
        <f>Page8!$H67</f>
        <v>Validé</v>
      </c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70"/>
      <c r="AT74" s="70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70"/>
      <c r="BI74" s="70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70"/>
      <c r="CM74" s="70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70"/>
      <c r="DB74" s="70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70"/>
      <c r="DQ74" s="70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70"/>
      <c r="EF74" s="70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70"/>
      <c r="EU74" s="70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70"/>
      <c r="FJ74" s="70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70"/>
      <c r="FY74" s="70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</row>
    <row r="75" spans="1:192" ht="50.1" customHeight="1" outlineLevel="1">
      <c r="A75" s="233" t="s">
        <v>245</v>
      </c>
      <c r="B75" s="195" t="s">
        <v>270</v>
      </c>
      <c r="C75" s="208" t="s">
        <v>271</v>
      </c>
      <c r="D75" s="195" t="s">
        <v>58</v>
      </c>
      <c r="E75" s="198" t="s">
        <v>272</v>
      </c>
      <c r="F75" s="209"/>
      <c r="G75" s="70" t="str">
        <f>Page1!$H68</f>
        <v>NA</v>
      </c>
      <c r="H75" s="70" t="str">
        <f>Page2!$H68</f>
        <v>NA</v>
      </c>
      <c r="I75" s="70" t="str">
        <f>Page3!$H68</f>
        <v>NA</v>
      </c>
      <c r="J75" s="70" t="str">
        <f>Page4!$H68</f>
        <v>NA</v>
      </c>
      <c r="K75" s="70" t="str">
        <f>Page5!$H68</f>
        <v>NA</v>
      </c>
      <c r="L75" s="70" t="str">
        <f>Page6!$H68</f>
        <v>NA</v>
      </c>
      <c r="M75" s="70" t="str">
        <f>Page7!$H68</f>
        <v>NA</v>
      </c>
      <c r="N75" s="70" t="str">
        <f>Page8!$H68</f>
        <v>NA</v>
      </c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70"/>
      <c r="AT75" s="70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70"/>
      <c r="BI75" s="70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70"/>
      <c r="CM75" s="70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70"/>
      <c r="DB75" s="70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70"/>
      <c r="DQ75" s="70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70"/>
      <c r="EF75" s="70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70"/>
      <c r="EU75" s="70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70"/>
      <c r="FJ75" s="70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70"/>
      <c r="FY75" s="70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</row>
    <row r="76" spans="1:192" ht="50.1" customHeight="1" outlineLevel="1">
      <c r="A76" s="233" t="s">
        <v>245</v>
      </c>
      <c r="B76" s="211" t="s">
        <v>273</v>
      </c>
      <c r="C76" s="218" t="s">
        <v>274</v>
      </c>
      <c r="D76" s="211" t="s">
        <v>58</v>
      </c>
      <c r="E76" s="214" t="s">
        <v>275</v>
      </c>
      <c r="F76" s="216"/>
      <c r="G76" s="70" t="str">
        <f>Page1!$H69</f>
        <v>NA</v>
      </c>
      <c r="H76" s="70" t="str">
        <f>Page2!$H69</f>
        <v>NA</v>
      </c>
      <c r="I76" s="70" t="str">
        <f>Page3!$H69</f>
        <v>NA</v>
      </c>
      <c r="J76" s="70" t="str">
        <f>Page4!$H69</f>
        <v>NA</v>
      </c>
      <c r="K76" s="70" t="str">
        <f>Page5!$H69</f>
        <v>NA</v>
      </c>
      <c r="L76" s="70" t="str">
        <f>Page6!$H69</f>
        <v>NA</v>
      </c>
      <c r="M76" s="70" t="str">
        <f>Page7!$H69</f>
        <v>NA</v>
      </c>
      <c r="N76" s="70" t="str">
        <f>Page8!$H69</f>
        <v>NA</v>
      </c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70"/>
      <c r="AT76" s="70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70"/>
      <c r="BI76" s="70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70"/>
      <c r="BX76" s="70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70"/>
      <c r="CM76" s="70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70"/>
      <c r="DB76" s="70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70"/>
      <c r="DQ76" s="70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70"/>
      <c r="EF76" s="70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70"/>
      <c r="EU76" s="70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70"/>
      <c r="FJ76" s="70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70"/>
      <c r="FY76" s="70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</row>
    <row r="77" spans="1:192" ht="50.1" customHeight="1" outlineLevel="1">
      <c r="A77" s="233" t="s">
        <v>245</v>
      </c>
      <c r="B77" s="195" t="s">
        <v>276</v>
      </c>
      <c r="C77" s="227" t="s">
        <v>277</v>
      </c>
      <c r="D77" s="195" t="s">
        <v>83</v>
      </c>
      <c r="E77" s="198" t="s">
        <v>278</v>
      </c>
      <c r="F77" s="209"/>
      <c r="G77" s="70" t="str">
        <f>Page1!$H70</f>
        <v>Validé</v>
      </c>
      <c r="H77" s="70" t="str">
        <f>Page2!$H70</f>
        <v>Invalidé</v>
      </c>
      <c r="I77" s="70" t="str">
        <f>Page3!$H70</f>
        <v>Invalidé</v>
      </c>
      <c r="J77" s="70" t="str">
        <f>Page4!$H70</f>
        <v>Invalidé</v>
      </c>
      <c r="K77" s="70" t="str">
        <f>Page5!$H70</f>
        <v>Validé</v>
      </c>
      <c r="L77" s="70" t="str">
        <f>Page6!$H70</f>
        <v>Validé</v>
      </c>
      <c r="M77" s="70" t="str">
        <f>Page7!$H70</f>
        <v>Invalidé</v>
      </c>
      <c r="N77" s="70" t="str">
        <f>Page8!$H70</f>
        <v>Validé</v>
      </c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70"/>
      <c r="AT77" s="70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70"/>
      <c r="BI77" s="70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70"/>
      <c r="CM77" s="70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70"/>
      <c r="DB77" s="70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70"/>
      <c r="DQ77" s="70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70"/>
      <c r="EF77" s="70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70"/>
      <c r="EU77" s="70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70"/>
      <c r="FJ77" s="70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70"/>
      <c r="FY77" s="70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</row>
    <row r="78" spans="1:192" ht="50.1" customHeight="1" outlineLevel="1">
      <c r="A78" s="233" t="s">
        <v>245</v>
      </c>
      <c r="B78" s="211" t="s">
        <v>279</v>
      </c>
      <c r="C78" s="218" t="s">
        <v>280</v>
      </c>
      <c r="D78" s="211" t="s">
        <v>83</v>
      </c>
      <c r="E78" s="214" t="s">
        <v>281</v>
      </c>
      <c r="F78" s="206"/>
      <c r="G78" s="70" t="str">
        <f>Page1!$H71</f>
        <v>Validé</v>
      </c>
      <c r="H78" s="70" t="str">
        <f>Page2!$H71</f>
        <v>Validé</v>
      </c>
      <c r="I78" s="70" t="str">
        <f>Page3!$H71</f>
        <v>Validé</v>
      </c>
      <c r="J78" s="70" t="str">
        <f>Page4!$H71</f>
        <v>Validé</v>
      </c>
      <c r="K78" s="70" t="str">
        <f>Page5!$H71</f>
        <v>Validé</v>
      </c>
      <c r="L78" s="70" t="str">
        <f>Page6!$H71</f>
        <v>Validé</v>
      </c>
      <c r="M78" s="70" t="str">
        <f>Page7!$H71</f>
        <v>Validé</v>
      </c>
      <c r="N78" s="70" t="str">
        <f>Page8!$H71</f>
        <v>Validé</v>
      </c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70"/>
      <c r="AT78" s="70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70"/>
      <c r="BI78" s="70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70"/>
      <c r="CM78" s="70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70"/>
      <c r="DB78" s="70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70"/>
      <c r="DQ78" s="70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70"/>
      <c r="EF78" s="70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70"/>
      <c r="EU78" s="70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70"/>
      <c r="FJ78" s="70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70"/>
      <c r="FY78" s="70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</row>
    <row r="79" spans="1:192" ht="50.1" customHeight="1" outlineLevel="1">
      <c r="A79" s="233" t="s">
        <v>245</v>
      </c>
      <c r="B79" s="195" t="s">
        <v>282</v>
      </c>
      <c r="C79" s="208" t="s">
        <v>283</v>
      </c>
      <c r="D79" s="195" t="s">
        <v>83</v>
      </c>
      <c r="E79" s="198" t="s">
        <v>284</v>
      </c>
      <c r="F79" s="209"/>
      <c r="G79" s="70" t="str">
        <f>Page1!$H72</f>
        <v>NA</v>
      </c>
      <c r="H79" s="70" t="str">
        <f>Page2!$H72</f>
        <v>NA</v>
      </c>
      <c r="I79" s="70" t="str">
        <f>Page3!$H72</f>
        <v>NA</v>
      </c>
      <c r="J79" s="70" t="str">
        <f>Page4!$H72</f>
        <v>NA</v>
      </c>
      <c r="K79" s="70" t="str">
        <f>Page5!$H72</f>
        <v>NA</v>
      </c>
      <c r="L79" s="70" t="str">
        <f>Page6!$H72</f>
        <v>NA</v>
      </c>
      <c r="M79" s="70" t="str">
        <f>Page7!$H72</f>
        <v>NA</v>
      </c>
      <c r="N79" s="70" t="str">
        <f>Page8!$H72</f>
        <v>NA</v>
      </c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0"/>
      <c r="BI79" s="70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0"/>
      <c r="CM79" s="70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70"/>
      <c r="DB79" s="70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70"/>
      <c r="DQ79" s="70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70"/>
      <c r="EF79" s="70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70"/>
      <c r="EU79" s="70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70"/>
      <c r="FJ79" s="70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70"/>
      <c r="FY79" s="70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</row>
    <row r="80" spans="1:192" ht="50.1" customHeight="1" outlineLevel="1">
      <c r="A80" s="233" t="s">
        <v>245</v>
      </c>
      <c r="B80" s="211" t="s">
        <v>285</v>
      </c>
      <c r="C80" s="218" t="s">
        <v>286</v>
      </c>
      <c r="D80" s="211" t="s">
        <v>58</v>
      </c>
      <c r="E80" s="214" t="s">
        <v>287</v>
      </c>
      <c r="F80" s="206"/>
      <c r="G80" s="70" t="str">
        <f>Page1!$H73</f>
        <v>NA</v>
      </c>
      <c r="H80" s="70" t="str">
        <f>Page2!$H73</f>
        <v>NA</v>
      </c>
      <c r="I80" s="70" t="str">
        <f>Page3!$H73</f>
        <v>NA</v>
      </c>
      <c r="J80" s="70" t="str">
        <f>Page4!$H73</f>
        <v>NA</v>
      </c>
      <c r="K80" s="70" t="str">
        <f>Page5!$H73</f>
        <v>NA</v>
      </c>
      <c r="L80" s="70" t="str">
        <f>Page6!$H73</f>
        <v>NA</v>
      </c>
      <c r="M80" s="70" t="str">
        <f>Page7!$H73</f>
        <v>NA</v>
      </c>
      <c r="N80" s="70" t="str">
        <f>Page8!$H73</f>
        <v>NA</v>
      </c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0"/>
      <c r="AT80" s="70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0"/>
      <c r="BI80" s="70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70"/>
      <c r="CM80" s="70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70"/>
      <c r="DB80" s="70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70"/>
      <c r="DQ80" s="70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70"/>
      <c r="EF80" s="70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70"/>
      <c r="EU80" s="70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70"/>
      <c r="FJ80" s="70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70"/>
      <c r="FY80" s="70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</row>
    <row r="81" spans="1:192" ht="50.1" customHeight="1" outlineLevel="1">
      <c r="A81" s="232" t="s">
        <v>288</v>
      </c>
      <c r="B81" s="195" t="s">
        <v>289</v>
      </c>
      <c r="C81" s="208" t="s">
        <v>290</v>
      </c>
      <c r="D81" s="195" t="s">
        <v>58</v>
      </c>
      <c r="E81" s="208" t="s">
        <v>291</v>
      </c>
      <c r="F81" s="209"/>
      <c r="G81" s="70" t="str">
        <f>Page1!$H74</f>
        <v>Validé</v>
      </c>
      <c r="H81" s="70" t="str">
        <f>Page2!$H74</f>
        <v>Validé</v>
      </c>
      <c r="I81" s="70" t="str">
        <f>Page3!$H74</f>
        <v>Validé</v>
      </c>
      <c r="J81" s="70" t="str">
        <f>Page4!$H74</f>
        <v>NA</v>
      </c>
      <c r="K81" s="70" t="str">
        <f>Page5!$H74</f>
        <v>NA</v>
      </c>
      <c r="L81" s="70" t="str">
        <f>Page6!$H74</f>
        <v>NA</v>
      </c>
      <c r="M81" s="70" t="str">
        <f>Page7!$H74</f>
        <v>Validé</v>
      </c>
      <c r="N81" s="70" t="str">
        <f>Page8!$H74</f>
        <v>Validé</v>
      </c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70"/>
      <c r="AT81" s="70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70"/>
      <c r="BI81" s="70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70"/>
      <c r="CM81" s="70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70"/>
      <c r="DB81" s="70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70"/>
      <c r="DQ81" s="70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70"/>
      <c r="EF81" s="70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70"/>
      <c r="EU81" s="70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70"/>
      <c r="FJ81" s="70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70"/>
      <c r="FY81" s="70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</row>
    <row r="82" spans="1:192" ht="50.1" customHeight="1" outlineLevel="1">
      <c r="A82" s="232" t="s">
        <v>288</v>
      </c>
      <c r="B82" s="211" t="s">
        <v>292</v>
      </c>
      <c r="C82" s="218" t="s">
        <v>293</v>
      </c>
      <c r="D82" s="211" t="s">
        <v>58</v>
      </c>
      <c r="E82" s="214" t="s">
        <v>294</v>
      </c>
      <c r="F82" s="216"/>
      <c r="G82" s="70" t="str">
        <f>Page1!$H75</f>
        <v>Validé</v>
      </c>
      <c r="H82" s="70" t="str">
        <f>Page2!$H75</f>
        <v>Validé</v>
      </c>
      <c r="I82" s="70" t="str">
        <f>Page3!$H75</f>
        <v>Validé</v>
      </c>
      <c r="J82" s="70" t="str">
        <f>Page4!$H75</f>
        <v>NA</v>
      </c>
      <c r="K82" s="70" t="str">
        <f>Page5!$H75</f>
        <v>NA</v>
      </c>
      <c r="L82" s="70" t="str">
        <f>Page6!$H75</f>
        <v>NA</v>
      </c>
      <c r="M82" s="70" t="str">
        <f>Page7!$H75</f>
        <v>Validé</v>
      </c>
      <c r="N82" s="70" t="str">
        <f>Page8!$H75</f>
        <v>Invalidé</v>
      </c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70"/>
      <c r="AT82" s="70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70"/>
      <c r="BI82" s="70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70"/>
      <c r="EF82" s="70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70"/>
      <c r="EU82" s="70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70"/>
      <c r="FJ82" s="70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70"/>
      <c r="FY82" s="70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</row>
    <row r="83" spans="1:192" ht="50.1" customHeight="1" outlineLevel="1">
      <c r="A83" s="232" t="s">
        <v>288</v>
      </c>
      <c r="B83" s="195" t="s">
        <v>295</v>
      </c>
      <c r="C83" s="208" t="s">
        <v>296</v>
      </c>
      <c r="D83" s="195" t="s">
        <v>83</v>
      </c>
      <c r="E83" s="198" t="s">
        <v>297</v>
      </c>
      <c r="F83" s="209"/>
      <c r="G83" s="70" t="str">
        <f>Page1!$H76</f>
        <v>Validé</v>
      </c>
      <c r="H83" s="70" t="str">
        <f>Page2!$H76</f>
        <v>Validé</v>
      </c>
      <c r="I83" s="70" t="str">
        <f>Page3!$H76</f>
        <v>Validé</v>
      </c>
      <c r="J83" s="70" t="str">
        <f>Page4!$H76</f>
        <v>NA</v>
      </c>
      <c r="K83" s="70" t="str">
        <f>Page5!$H76</f>
        <v>NA</v>
      </c>
      <c r="L83" s="70" t="str">
        <f>Page6!$H76</f>
        <v>NA</v>
      </c>
      <c r="M83" s="70" t="str">
        <f>Page7!$H76</f>
        <v>Validé</v>
      </c>
      <c r="N83" s="70" t="str">
        <f>Page8!$H76</f>
        <v>Validé</v>
      </c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70"/>
      <c r="EF83" s="70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70"/>
      <c r="EU83" s="70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70"/>
      <c r="FJ83" s="70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70"/>
      <c r="FY83" s="70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</row>
    <row r="84" spans="1:192" ht="50.1" customHeight="1" outlineLevel="1">
      <c r="A84" s="232" t="s">
        <v>288</v>
      </c>
      <c r="B84" s="211" t="s">
        <v>298</v>
      </c>
      <c r="C84" s="218" t="s">
        <v>299</v>
      </c>
      <c r="D84" s="211" t="s">
        <v>83</v>
      </c>
      <c r="E84" s="214" t="s">
        <v>300</v>
      </c>
      <c r="F84" s="216"/>
      <c r="G84" s="70" t="str">
        <f>Page1!$H77</f>
        <v>Validé</v>
      </c>
      <c r="H84" s="70" t="str">
        <f>Page2!$H77</f>
        <v>Validé</v>
      </c>
      <c r="I84" s="70" t="str">
        <f>Page3!$H77</f>
        <v>Validé</v>
      </c>
      <c r="J84" s="70" t="str">
        <f>Page4!$H77</f>
        <v>NA</v>
      </c>
      <c r="K84" s="70" t="str">
        <f>Page5!$H77</f>
        <v>NA</v>
      </c>
      <c r="L84" s="70" t="str">
        <f>Page6!$H77</f>
        <v>NA</v>
      </c>
      <c r="M84" s="70" t="str">
        <f>Page7!$H77</f>
        <v>Validé</v>
      </c>
      <c r="N84" s="70" t="str">
        <f>Page8!$H77</f>
        <v>Validé</v>
      </c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70"/>
      <c r="AT84" s="70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70"/>
      <c r="BI84" s="70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70"/>
      <c r="BX84" s="70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70"/>
      <c r="CM84" s="70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70"/>
      <c r="DB84" s="70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70"/>
      <c r="DQ84" s="70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70"/>
      <c r="EF84" s="70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70"/>
      <c r="EU84" s="70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70"/>
      <c r="FJ84" s="70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70"/>
      <c r="FY84" s="70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</row>
    <row r="85" spans="1:192" ht="50.1" customHeight="1" outlineLevel="1">
      <c r="A85" s="232" t="s">
        <v>288</v>
      </c>
      <c r="B85" s="195" t="s">
        <v>301</v>
      </c>
      <c r="C85" s="208" t="s">
        <v>302</v>
      </c>
      <c r="D85" s="195" t="s">
        <v>58</v>
      </c>
      <c r="E85" s="198" t="s">
        <v>303</v>
      </c>
      <c r="F85" s="209"/>
      <c r="G85" s="70" t="str">
        <f>Page1!$H78</f>
        <v>NA</v>
      </c>
      <c r="H85" s="70" t="str">
        <f>Page2!$H78</f>
        <v>NA</v>
      </c>
      <c r="I85" s="70" t="str">
        <f>Page3!$H78</f>
        <v>NA</v>
      </c>
      <c r="J85" s="70" t="str">
        <f>Page4!$H78</f>
        <v>NA</v>
      </c>
      <c r="K85" s="70" t="str">
        <f>Page5!$H78</f>
        <v>NA</v>
      </c>
      <c r="L85" s="70" t="str">
        <f>Page6!$H78</f>
        <v>NA</v>
      </c>
      <c r="M85" s="70" t="str">
        <f>Page7!$H78</f>
        <v>NA</v>
      </c>
      <c r="N85" s="70" t="str">
        <f>Page8!$H78</f>
        <v>Validé</v>
      </c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70"/>
      <c r="AT85" s="70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70"/>
      <c r="BI85" s="70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70"/>
      <c r="BX85" s="70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70"/>
      <c r="CM85" s="70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70"/>
      <c r="DB85" s="70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70"/>
      <c r="DQ85" s="70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70"/>
      <c r="EF85" s="70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70"/>
      <c r="EU85" s="70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70"/>
      <c r="FJ85" s="70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70"/>
      <c r="FY85" s="70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</row>
    <row r="86" spans="1:192" ht="50.1" customHeight="1" outlineLevel="1">
      <c r="A86" s="232" t="s">
        <v>288</v>
      </c>
      <c r="B86" s="211" t="s">
        <v>304</v>
      </c>
      <c r="C86" s="226" t="s">
        <v>305</v>
      </c>
      <c r="D86" s="202" t="s">
        <v>58</v>
      </c>
      <c r="E86" s="205" t="s">
        <v>306</v>
      </c>
      <c r="F86" s="206"/>
      <c r="G86" s="70" t="str">
        <f>Page1!$H79</f>
        <v>NA</v>
      </c>
      <c r="H86" s="70" t="str">
        <f>Page2!$H79</f>
        <v>NA</v>
      </c>
      <c r="I86" s="70" t="str">
        <f>Page3!$H79</f>
        <v>NA</v>
      </c>
      <c r="J86" s="70" t="str">
        <f>Page4!$H79</f>
        <v>NA</v>
      </c>
      <c r="K86" s="70" t="str">
        <f>Page5!$H79</f>
        <v>NA</v>
      </c>
      <c r="L86" s="70" t="str">
        <f>Page6!$H79</f>
        <v>NA</v>
      </c>
      <c r="M86" s="70" t="str">
        <f>Page7!$H79</f>
        <v>NA</v>
      </c>
      <c r="N86" s="70" t="str">
        <f>Page8!$H79</f>
        <v>Validé</v>
      </c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70"/>
      <c r="AT86" s="70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70"/>
      <c r="BI86" s="70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70"/>
      <c r="BX86" s="70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70"/>
      <c r="CM86" s="70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70"/>
      <c r="DB86" s="70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70"/>
      <c r="DQ86" s="70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70"/>
      <c r="EF86" s="70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70"/>
      <c r="EU86" s="70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70"/>
      <c r="FJ86" s="70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70"/>
      <c r="FY86" s="70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</row>
    <row r="87" spans="1:192" ht="50.1" customHeight="1" outlineLevel="1">
      <c r="A87" s="232" t="s">
        <v>288</v>
      </c>
      <c r="B87" s="195" t="s">
        <v>307</v>
      </c>
      <c r="C87" s="208" t="s">
        <v>308</v>
      </c>
      <c r="D87" s="195" t="s">
        <v>58</v>
      </c>
      <c r="E87" s="198" t="s">
        <v>309</v>
      </c>
      <c r="F87" s="209"/>
      <c r="G87" s="70" t="str">
        <f>Page1!$H80</f>
        <v>NA</v>
      </c>
      <c r="H87" s="70" t="str">
        <f>Page2!$H80</f>
        <v>NA</v>
      </c>
      <c r="I87" s="70" t="str">
        <f>Page3!$H80</f>
        <v>NA</v>
      </c>
      <c r="J87" s="70" t="str">
        <f>Page4!$H80</f>
        <v>NA</v>
      </c>
      <c r="K87" s="70" t="str">
        <f>Page5!$H80</f>
        <v>NA</v>
      </c>
      <c r="L87" s="70" t="str">
        <f>Page6!$H80</f>
        <v>NA</v>
      </c>
      <c r="M87" s="70" t="str">
        <f>Page7!$H80</f>
        <v>NA</v>
      </c>
      <c r="N87" s="70" t="str">
        <f>Page8!$H80</f>
        <v>Validé</v>
      </c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70"/>
      <c r="AT87" s="70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70"/>
      <c r="BI87" s="70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70"/>
      <c r="BX87" s="70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70"/>
      <c r="CM87" s="70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70"/>
      <c r="DB87" s="70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70"/>
      <c r="DQ87" s="70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70"/>
      <c r="EF87" s="70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70"/>
      <c r="EU87" s="70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70"/>
      <c r="FJ87" s="70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70"/>
      <c r="FY87" s="70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</row>
    <row r="88" spans="1:192" ht="50.1" customHeight="1" outlineLevel="1">
      <c r="A88" s="232" t="s">
        <v>288</v>
      </c>
      <c r="B88" s="211" t="s">
        <v>310</v>
      </c>
      <c r="C88" s="210" t="s">
        <v>311</v>
      </c>
      <c r="D88" s="202" t="s">
        <v>58</v>
      </c>
      <c r="E88" s="205" t="s">
        <v>312</v>
      </c>
      <c r="F88" s="206"/>
      <c r="G88" s="70" t="str">
        <f>Page1!$H81</f>
        <v>NA</v>
      </c>
      <c r="H88" s="70" t="str">
        <f>Page2!$H81</f>
        <v>NA</v>
      </c>
      <c r="I88" s="70" t="str">
        <f>Page3!$H81</f>
        <v>NA</v>
      </c>
      <c r="J88" s="70" t="str">
        <f>Page4!$H81</f>
        <v>NA</v>
      </c>
      <c r="K88" s="70" t="str">
        <f>Page5!$H81</f>
        <v>NA</v>
      </c>
      <c r="L88" s="70" t="str">
        <f>Page6!$H81</f>
        <v>NA</v>
      </c>
      <c r="M88" s="70" t="str">
        <f>Page7!$H81</f>
        <v>NA</v>
      </c>
      <c r="N88" s="70" t="str">
        <f>Page8!$H81</f>
        <v>NA</v>
      </c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70"/>
      <c r="AT88" s="70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70"/>
      <c r="BI88" s="70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70"/>
      <c r="BX88" s="70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70"/>
      <c r="CM88" s="70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70"/>
      <c r="DB88" s="70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70"/>
      <c r="DQ88" s="70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70"/>
      <c r="EF88" s="70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70"/>
      <c r="EU88" s="70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70"/>
      <c r="FJ88" s="70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70"/>
      <c r="FY88" s="70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</row>
    <row r="89" spans="1:192" ht="50.1" customHeight="1" outlineLevel="1">
      <c r="A89" s="232" t="s">
        <v>288</v>
      </c>
      <c r="B89" s="195" t="s">
        <v>313</v>
      </c>
      <c r="C89" s="208" t="s">
        <v>314</v>
      </c>
      <c r="D89" s="195" t="s">
        <v>58</v>
      </c>
      <c r="E89" s="208" t="s">
        <v>315</v>
      </c>
      <c r="F89" s="209"/>
      <c r="G89" s="70" t="str">
        <f>Page1!$H82</f>
        <v>Validé</v>
      </c>
      <c r="H89" s="70" t="str">
        <f>Page2!$H82</f>
        <v>Invalidé</v>
      </c>
      <c r="I89" s="70" t="str">
        <f>Page3!$H82</f>
        <v>Invalidé</v>
      </c>
      <c r="J89" s="70" t="str">
        <f>Page4!$H82</f>
        <v>NA</v>
      </c>
      <c r="K89" s="70" t="str">
        <f>Page5!$H82</f>
        <v>NA</v>
      </c>
      <c r="L89" s="70" t="str">
        <f>Page6!$H82</f>
        <v>NA</v>
      </c>
      <c r="M89" s="70" t="str">
        <f>Page7!$H82</f>
        <v>Invalidé</v>
      </c>
      <c r="N89" s="70" t="str">
        <f>Page8!$H82</f>
        <v>Validé</v>
      </c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70"/>
      <c r="BI89" s="70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70"/>
      <c r="BX89" s="70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70"/>
      <c r="CM89" s="70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70"/>
      <c r="DB89" s="70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70"/>
      <c r="DQ89" s="70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70"/>
      <c r="EF89" s="70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70"/>
      <c r="EU89" s="70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70"/>
      <c r="FJ89" s="70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70"/>
      <c r="FY89" s="70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</row>
    <row r="90" spans="1:192" ht="50.1" customHeight="1">
      <c r="A90" s="232" t="s">
        <v>288</v>
      </c>
      <c r="B90" s="211" t="s">
        <v>316</v>
      </c>
      <c r="C90" s="218" t="s">
        <v>317</v>
      </c>
      <c r="D90" s="211" t="s">
        <v>58</v>
      </c>
      <c r="E90" s="218" t="s">
        <v>318</v>
      </c>
      <c r="F90" s="216"/>
      <c r="G90" s="70" t="str">
        <f>Page1!$H83</f>
        <v>Validé</v>
      </c>
      <c r="H90" s="70" t="str">
        <f>Page2!$H83</f>
        <v>Validé</v>
      </c>
      <c r="I90" s="70" t="str">
        <f>Page3!$H83</f>
        <v>Validé</v>
      </c>
      <c r="J90" s="70" t="str">
        <f>Page4!$H83</f>
        <v>NA</v>
      </c>
      <c r="K90" s="70" t="str">
        <f>Page5!$H83</f>
        <v>NA</v>
      </c>
      <c r="L90" s="70" t="str">
        <f>Page6!$H83</f>
        <v>NA</v>
      </c>
      <c r="M90" s="70" t="str">
        <f>Page7!$H83</f>
        <v>Validé</v>
      </c>
      <c r="N90" s="70" t="str">
        <f>Page8!$H83</f>
        <v>Validé</v>
      </c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70"/>
      <c r="AT90" s="70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70"/>
      <c r="BI90" s="70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70"/>
      <c r="BX90" s="70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70"/>
      <c r="CM90" s="70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70"/>
      <c r="DB90" s="70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70"/>
      <c r="DQ90" s="70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70"/>
      <c r="EF90" s="70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70"/>
      <c r="EU90" s="70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70"/>
      <c r="FJ90" s="70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70"/>
      <c r="FY90" s="70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</row>
    <row r="91" spans="1:192" ht="50.1" customHeight="1" outlineLevel="1">
      <c r="A91" s="232" t="s">
        <v>288</v>
      </c>
      <c r="B91" s="195" t="s">
        <v>319</v>
      </c>
      <c r="C91" s="208" t="s">
        <v>320</v>
      </c>
      <c r="D91" s="195" t="s">
        <v>83</v>
      </c>
      <c r="E91" s="198" t="s">
        <v>321</v>
      </c>
      <c r="F91" s="209"/>
      <c r="G91" s="70" t="str">
        <f>Page1!$H84</f>
        <v>Validé</v>
      </c>
      <c r="H91" s="70" t="str">
        <f>Page2!$H84</f>
        <v>Validé</v>
      </c>
      <c r="I91" s="70" t="str">
        <f>Page3!$H84</f>
        <v>Validé</v>
      </c>
      <c r="J91" s="70" t="str">
        <f>Page4!$H84</f>
        <v>NA</v>
      </c>
      <c r="K91" s="70" t="str">
        <f>Page5!$H84</f>
        <v>NA</v>
      </c>
      <c r="L91" s="70" t="str">
        <f>Page6!$H84</f>
        <v>NA</v>
      </c>
      <c r="M91" s="70" t="str">
        <f>Page7!$H84</f>
        <v>Validé</v>
      </c>
      <c r="N91" s="70" t="str">
        <f>Page8!$H84</f>
        <v>Validé</v>
      </c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70"/>
      <c r="AT91" s="70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70"/>
      <c r="BI91" s="70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70"/>
      <c r="BX91" s="70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70"/>
      <c r="CM91" s="70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70"/>
      <c r="DB91" s="70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70"/>
      <c r="DQ91" s="70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70"/>
      <c r="EF91" s="70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70"/>
      <c r="EU91" s="70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70"/>
      <c r="FJ91" s="70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70"/>
      <c r="FY91" s="70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</row>
    <row r="92" spans="1:192" ht="50.1" customHeight="1" outlineLevel="1">
      <c r="A92" s="232" t="s">
        <v>288</v>
      </c>
      <c r="B92" s="211" t="s">
        <v>322</v>
      </c>
      <c r="C92" s="226" t="s">
        <v>323</v>
      </c>
      <c r="D92" s="202" t="s">
        <v>83</v>
      </c>
      <c r="E92" s="210" t="s">
        <v>324</v>
      </c>
      <c r="F92" s="206"/>
      <c r="G92" s="70" t="str">
        <f>Page1!$H85</f>
        <v>NA</v>
      </c>
      <c r="H92" s="70" t="str">
        <f>Page2!$H85</f>
        <v>NA</v>
      </c>
      <c r="I92" s="70" t="str">
        <f>Page3!$H85</f>
        <v>NA</v>
      </c>
      <c r="J92" s="70" t="str">
        <f>Page4!$H85</f>
        <v>NA</v>
      </c>
      <c r="K92" s="70" t="str">
        <f>Page5!$H85</f>
        <v>NA</v>
      </c>
      <c r="L92" s="70" t="str">
        <f>Page6!$H85</f>
        <v>NA</v>
      </c>
      <c r="M92" s="70" t="str">
        <f>Page7!$H85</f>
        <v>NA</v>
      </c>
      <c r="N92" s="70" t="str">
        <f>Page8!$H85</f>
        <v>NA</v>
      </c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70"/>
      <c r="AT92" s="70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70"/>
      <c r="BI92" s="70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70"/>
      <c r="BX92" s="70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70"/>
      <c r="CM92" s="70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70"/>
      <c r="DB92" s="70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70"/>
      <c r="DQ92" s="70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70"/>
      <c r="EF92" s="70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70"/>
      <c r="EU92" s="70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70"/>
      <c r="FJ92" s="70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70"/>
      <c r="FY92" s="70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</row>
    <row r="93" spans="1:192" ht="50.1" customHeight="1" outlineLevel="1">
      <c r="A93" s="232" t="s">
        <v>288</v>
      </c>
      <c r="B93" s="195" t="s">
        <v>325</v>
      </c>
      <c r="C93" s="208" t="s">
        <v>326</v>
      </c>
      <c r="D93" s="195" t="s">
        <v>83</v>
      </c>
      <c r="E93" s="198" t="s">
        <v>327</v>
      </c>
      <c r="F93" s="209"/>
      <c r="G93" s="70" t="str">
        <f>Page1!$H86</f>
        <v>NA</v>
      </c>
      <c r="H93" s="70" t="str">
        <f>Page2!$H86</f>
        <v>Invalidé</v>
      </c>
      <c r="I93" s="70" t="str">
        <f>Page3!$H86</f>
        <v>Invalidé</v>
      </c>
      <c r="J93" s="70" t="str">
        <f>Page4!$H86</f>
        <v>NA</v>
      </c>
      <c r="K93" s="70" t="str">
        <f>Page5!$H86</f>
        <v>NA</v>
      </c>
      <c r="L93" s="70" t="str">
        <f>Page6!$H86</f>
        <v>NA</v>
      </c>
      <c r="M93" s="70" t="str">
        <f>Page7!$H86</f>
        <v>Invalidé</v>
      </c>
      <c r="N93" s="70" t="str">
        <f>Page8!$H86</f>
        <v>Invalidé</v>
      </c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70"/>
      <c r="AT93" s="70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70"/>
      <c r="BI93" s="70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70"/>
      <c r="BX93" s="70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70"/>
      <c r="CM93" s="70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70"/>
      <c r="DB93" s="70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70"/>
      <c r="DQ93" s="70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70"/>
      <c r="EF93" s="70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70"/>
      <c r="EU93" s="70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70"/>
      <c r="FJ93" s="70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70"/>
      <c r="FY93" s="70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</row>
    <row r="94" spans="1:192" ht="50.1" customHeight="1" outlineLevel="1">
      <c r="A94" s="233" t="s">
        <v>328</v>
      </c>
      <c r="B94" s="211" t="s">
        <v>329</v>
      </c>
      <c r="C94" s="218" t="s">
        <v>330</v>
      </c>
      <c r="D94" s="211" t="s">
        <v>83</v>
      </c>
      <c r="E94" s="218" t="s">
        <v>331</v>
      </c>
      <c r="F94" s="216"/>
      <c r="G94" s="70" t="str">
        <f>Page1!$H87</f>
        <v>NA</v>
      </c>
      <c r="H94" s="70" t="str">
        <f>Page2!$H87</f>
        <v>NA</v>
      </c>
      <c r="I94" s="70" t="str">
        <f>Page3!$H87</f>
        <v>NA</v>
      </c>
      <c r="J94" s="70" t="str">
        <f>Page4!$H87</f>
        <v>NA</v>
      </c>
      <c r="K94" s="70" t="str">
        <f>Page5!$H87</f>
        <v>NA</v>
      </c>
      <c r="L94" s="70" t="str">
        <f>Page6!$H87</f>
        <v>NA</v>
      </c>
      <c r="M94" s="70" t="str">
        <f>Page7!$H87</f>
        <v>NA</v>
      </c>
      <c r="N94" s="70" t="str">
        <f>Page8!$H87</f>
        <v>NA</v>
      </c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70"/>
      <c r="AT94" s="70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70"/>
      <c r="BI94" s="70"/>
      <c r="BJ94" s="70"/>
      <c r="BK94" s="70"/>
      <c r="BL94" s="70"/>
      <c r="BM94" s="70"/>
      <c r="BN94" s="70"/>
      <c r="BO94" s="70"/>
      <c r="BP94" s="70"/>
      <c r="BQ94" s="70"/>
      <c r="BR94" s="70"/>
      <c r="BS94" s="70"/>
      <c r="BT94" s="70"/>
      <c r="BU94" s="70"/>
      <c r="BV94" s="70"/>
      <c r="BW94" s="70"/>
      <c r="BX94" s="70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70"/>
      <c r="CM94" s="70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70"/>
      <c r="DB94" s="70"/>
      <c r="DC94" s="70"/>
      <c r="DD94" s="70"/>
      <c r="DE94" s="70"/>
      <c r="DF94" s="70"/>
      <c r="DG94" s="70"/>
      <c r="DH94" s="70"/>
      <c r="DI94" s="70"/>
      <c r="DJ94" s="70"/>
      <c r="DK94" s="70"/>
      <c r="DL94" s="70"/>
      <c r="DM94" s="70"/>
      <c r="DN94" s="70"/>
      <c r="DO94" s="70"/>
      <c r="DP94" s="70"/>
      <c r="DQ94" s="70"/>
      <c r="DR94" s="70"/>
      <c r="DS94" s="70"/>
      <c r="DT94" s="70"/>
      <c r="DU94" s="70"/>
      <c r="DV94" s="70"/>
      <c r="DW94" s="70"/>
      <c r="DX94" s="70"/>
      <c r="DY94" s="70"/>
      <c r="DZ94" s="70"/>
      <c r="EA94" s="70"/>
      <c r="EB94" s="70"/>
      <c r="EC94" s="70"/>
      <c r="ED94" s="70"/>
      <c r="EE94" s="70"/>
      <c r="EF94" s="70"/>
      <c r="EG94" s="70"/>
      <c r="EH94" s="70"/>
      <c r="EI94" s="70"/>
      <c r="EJ94" s="70"/>
      <c r="EK94" s="70"/>
      <c r="EL94" s="70"/>
      <c r="EM94" s="70"/>
      <c r="EN94" s="70"/>
      <c r="EO94" s="70"/>
      <c r="EP94" s="70"/>
      <c r="EQ94" s="70"/>
      <c r="ER94" s="70"/>
      <c r="ES94" s="70"/>
      <c r="ET94" s="70"/>
      <c r="EU94" s="70"/>
      <c r="EV94" s="70"/>
      <c r="EW94" s="70"/>
      <c r="EX94" s="70"/>
      <c r="EY94" s="70"/>
      <c r="EZ94" s="70"/>
      <c r="FA94" s="70"/>
      <c r="FB94" s="70"/>
      <c r="FC94" s="70"/>
      <c r="FD94" s="70"/>
      <c r="FE94" s="70"/>
      <c r="FF94" s="70"/>
      <c r="FG94" s="70"/>
      <c r="FH94" s="70"/>
      <c r="FI94" s="70"/>
      <c r="FJ94" s="70"/>
      <c r="FK94" s="70"/>
      <c r="FL94" s="70"/>
      <c r="FM94" s="70"/>
      <c r="FN94" s="70"/>
      <c r="FO94" s="70"/>
      <c r="FP94" s="70"/>
      <c r="FQ94" s="70"/>
      <c r="FR94" s="70"/>
      <c r="FS94" s="70"/>
      <c r="FT94" s="70"/>
      <c r="FU94" s="70"/>
      <c r="FV94" s="70"/>
      <c r="FW94" s="70"/>
      <c r="FX94" s="70"/>
      <c r="FY94" s="70"/>
      <c r="FZ94" s="70"/>
      <c r="GA94" s="70"/>
      <c r="GB94" s="70"/>
      <c r="GC94" s="70"/>
      <c r="GD94" s="70"/>
      <c r="GE94" s="70"/>
      <c r="GF94" s="70"/>
      <c r="GG94" s="70"/>
      <c r="GH94" s="70"/>
      <c r="GI94" s="70"/>
      <c r="GJ94" s="70"/>
    </row>
    <row r="95" spans="1:192" ht="50.1" customHeight="1" outlineLevel="1">
      <c r="A95" s="233" t="s">
        <v>328</v>
      </c>
      <c r="B95" s="195" t="s">
        <v>332</v>
      </c>
      <c r="C95" s="208" t="s">
        <v>333</v>
      </c>
      <c r="D95" s="195" t="s">
        <v>83</v>
      </c>
      <c r="E95" s="198" t="s">
        <v>334</v>
      </c>
      <c r="F95" s="209"/>
      <c r="G95" s="70" t="str">
        <f>Page1!$H88</f>
        <v>NA</v>
      </c>
      <c r="H95" s="70" t="str">
        <f>Page2!$H88</f>
        <v>NA</v>
      </c>
      <c r="I95" s="70" t="str">
        <f>Page3!$H88</f>
        <v>NA</v>
      </c>
      <c r="J95" s="70" t="str">
        <f>Page4!$H88</f>
        <v>Validé</v>
      </c>
      <c r="K95" s="70" t="str">
        <f>Page5!$H88</f>
        <v>NA</v>
      </c>
      <c r="L95" s="70" t="str">
        <f>Page6!$H88</f>
        <v>NA</v>
      </c>
      <c r="M95" s="70" t="str">
        <f>Page7!$H88</f>
        <v>Validé</v>
      </c>
      <c r="N95" s="70" t="str">
        <f>Page8!$H88</f>
        <v>NA</v>
      </c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70"/>
      <c r="AT95" s="70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70"/>
      <c r="BI95" s="70"/>
      <c r="BJ95" s="70"/>
      <c r="BK95" s="70"/>
      <c r="BL95" s="70"/>
      <c r="BM95" s="70"/>
      <c r="BN95" s="70"/>
      <c r="BO95" s="70"/>
      <c r="BP95" s="70"/>
      <c r="BQ95" s="70"/>
      <c r="BR95" s="70"/>
      <c r="BS95" s="70"/>
      <c r="BT95" s="70"/>
      <c r="BU95" s="70"/>
      <c r="BV95" s="70"/>
      <c r="BW95" s="70"/>
      <c r="BX95" s="70"/>
      <c r="BY95" s="70"/>
      <c r="BZ95" s="70"/>
      <c r="CA95" s="70"/>
      <c r="CB95" s="70"/>
      <c r="CC95" s="70"/>
      <c r="CD95" s="70"/>
      <c r="CE95" s="70"/>
      <c r="CF95" s="70"/>
      <c r="CG95" s="70"/>
      <c r="CH95" s="70"/>
      <c r="CI95" s="70"/>
      <c r="CJ95" s="70"/>
      <c r="CK95" s="70"/>
      <c r="CL95" s="70"/>
      <c r="CM95" s="70"/>
      <c r="CN95" s="70"/>
      <c r="CO95" s="70"/>
      <c r="CP95" s="70"/>
      <c r="CQ95" s="70"/>
      <c r="CR95" s="70"/>
      <c r="CS95" s="70"/>
      <c r="CT95" s="70"/>
      <c r="CU95" s="70"/>
      <c r="CV95" s="70"/>
      <c r="CW95" s="70"/>
      <c r="CX95" s="70"/>
      <c r="CY95" s="70"/>
      <c r="CZ95" s="70"/>
      <c r="DA95" s="70"/>
      <c r="DB95" s="70"/>
      <c r="DC95" s="70"/>
      <c r="DD95" s="70"/>
      <c r="DE95" s="70"/>
      <c r="DF95" s="70"/>
      <c r="DG95" s="70"/>
      <c r="DH95" s="70"/>
      <c r="DI95" s="70"/>
      <c r="DJ95" s="70"/>
      <c r="DK95" s="70"/>
      <c r="DL95" s="70"/>
      <c r="DM95" s="70"/>
      <c r="DN95" s="70"/>
      <c r="DO95" s="70"/>
      <c r="DP95" s="70"/>
      <c r="DQ95" s="70"/>
      <c r="DR95" s="70"/>
      <c r="DS95" s="70"/>
      <c r="DT95" s="70"/>
      <c r="DU95" s="70"/>
      <c r="DV95" s="70"/>
      <c r="DW95" s="70"/>
      <c r="DX95" s="70"/>
      <c r="DY95" s="70"/>
      <c r="DZ95" s="70"/>
      <c r="EA95" s="70"/>
      <c r="EB95" s="70"/>
      <c r="EC95" s="70"/>
      <c r="ED95" s="70"/>
      <c r="EE95" s="70"/>
      <c r="EF95" s="70"/>
      <c r="EG95" s="70"/>
      <c r="EH95" s="70"/>
      <c r="EI95" s="70"/>
      <c r="EJ95" s="70"/>
      <c r="EK95" s="70"/>
      <c r="EL95" s="70"/>
      <c r="EM95" s="70"/>
      <c r="EN95" s="70"/>
      <c r="EO95" s="70"/>
      <c r="EP95" s="70"/>
      <c r="EQ95" s="70"/>
      <c r="ER95" s="70"/>
      <c r="ES95" s="70"/>
      <c r="ET95" s="70"/>
      <c r="EU95" s="70"/>
      <c r="EV95" s="70"/>
      <c r="EW95" s="70"/>
      <c r="EX95" s="70"/>
      <c r="EY95" s="70"/>
      <c r="EZ95" s="70"/>
      <c r="FA95" s="70"/>
      <c r="FB95" s="70"/>
      <c r="FC95" s="70"/>
      <c r="FD95" s="70"/>
      <c r="FE95" s="70"/>
      <c r="FF95" s="70"/>
      <c r="FG95" s="70"/>
      <c r="FH95" s="70"/>
      <c r="FI95" s="70"/>
      <c r="FJ95" s="70"/>
      <c r="FK95" s="70"/>
      <c r="FL95" s="70"/>
      <c r="FM95" s="70"/>
      <c r="FN95" s="70"/>
      <c r="FO95" s="70"/>
      <c r="FP95" s="70"/>
      <c r="FQ95" s="70"/>
      <c r="FR95" s="70"/>
      <c r="FS95" s="70"/>
      <c r="FT95" s="70"/>
      <c r="FU95" s="70"/>
      <c r="FV95" s="70"/>
      <c r="FW95" s="70"/>
      <c r="FX95" s="70"/>
      <c r="FY95" s="70"/>
      <c r="FZ95" s="70"/>
      <c r="GA95" s="70"/>
      <c r="GB95" s="70"/>
      <c r="GC95" s="70"/>
      <c r="GD95" s="70"/>
      <c r="GE95" s="70"/>
      <c r="GF95" s="70"/>
      <c r="GG95" s="70"/>
      <c r="GH95" s="70"/>
      <c r="GI95" s="70"/>
      <c r="GJ95" s="70"/>
    </row>
    <row r="96" spans="1:192" ht="50.1" customHeight="1" outlineLevel="1">
      <c r="A96" s="233" t="s">
        <v>328</v>
      </c>
      <c r="B96" s="211" t="s">
        <v>335</v>
      </c>
      <c r="C96" s="210" t="s">
        <v>336</v>
      </c>
      <c r="D96" s="202" t="s">
        <v>83</v>
      </c>
      <c r="E96" s="205" t="s">
        <v>337</v>
      </c>
      <c r="F96" s="206"/>
      <c r="G96" s="70" t="str">
        <f>Page1!$H89</f>
        <v>NA</v>
      </c>
      <c r="H96" s="70" t="str">
        <f>Page2!$H89</f>
        <v>NA</v>
      </c>
      <c r="I96" s="70" t="str">
        <f>Page3!$H89</f>
        <v>NA</v>
      </c>
      <c r="J96" s="70" t="str">
        <f>Page4!$H89</f>
        <v>NA</v>
      </c>
      <c r="K96" s="70" t="str">
        <f>Page5!$H89</f>
        <v>NA</v>
      </c>
      <c r="L96" s="70" t="str">
        <f>Page6!$H89</f>
        <v>NA</v>
      </c>
      <c r="M96" s="70" t="str">
        <f>Page7!$H89</f>
        <v>NA</v>
      </c>
      <c r="N96" s="70" t="str">
        <f>Page8!$H89</f>
        <v>NA</v>
      </c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70"/>
      <c r="AT96" s="70"/>
      <c r="AU96" s="70"/>
      <c r="AV96" s="70"/>
      <c r="AW96" s="70"/>
      <c r="AX96" s="70"/>
      <c r="AY96" s="70"/>
      <c r="AZ96" s="70"/>
      <c r="BA96" s="70"/>
      <c r="BB96" s="70"/>
      <c r="BC96" s="70"/>
      <c r="BD96" s="70"/>
      <c r="BE96" s="70"/>
      <c r="BF96" s="70"/>
      <c r="BG96" s="70"/>
      <c r="BH96" s="70"/>
      <c r="BI96" s="70"/>
      <c r="BJ96" s="70"/>
      <c r="BK96" s="70"/>
      <c r="BL96" s="70"/>
      <c r="BM96" s="70"/>
      <c r="BN96" s="70"/>
      <c r="BO96" s="70"/>
      <c r="BP96" s="70"/>
      <c r="BQ96" s="70"/>
      <c r="BR96" s="70"/>
      <c r="BS96" s="70"/>
      <c r="BT96" s="70"/>
      <c r="BU96" s="70"/>
      <c r="BV96" s="70"/>
      <c r="BW96" s="70"/>
      <c r="BX96" s="70"/>
      <c r="BY96" s="70"/>
      <c r="BZ96" s="70"/>
      <c r="CA96" s="70"/>
      <c r="CB96" s="70"/>
      <c r="CC96" s="70"/>
      <c r="CD96" s="70"/>
      <c r="CE96" s="70"/>
      <c r="CF96" s="70"/>
      <c r="CG96" s="70"/>
      <c r="CH96" s="70"/>
      <c r="CI96" s="70"/>
      <c r="CJ96" s="70"/>
      <c r="CK96" s="70"/>
      <c r="CL96" s="70"/>
      <c r="CM96" s="70"/>
      <c r="CN96" s="70"/>
      <c r="CO96" s="70"/>
      <c r="CP96" s="70"/>
      <c r="CQ96" s="70"/>
      <c r="CR96" s="70"/>
      <c r="CS96" s="70"/>
      <c r="CT96" s="70"/>
      <c r="CU96" s="70"/>
      <c r="CV96" s="70"/>
      <c r="CW96" s="70"/>
      <c r="CX96" s="70"/>
      <c r="CY96" s="70"/>
      <c r="CZ96" s="70"/>
      <c r="DA96" s="70"/>
      <c r="DB96" s="70"/>
      <c r="DC96" s="70"/>
      <c r="DD96" s="70"/>
      <c r="DE96" s="70"/>
      <c r="DF96" s="70"/>
      <c r="DG96" s="70"/>
      <c r="DH96" s="70"/>
      <c r="DI96" s="70"/>
      <c r="DJ96" s="70"/>
      <c r="DK96" s="70"/>
      <c r="DL96" s="70"/>
      <c r="DM96" s="70"/>
      <c r="DN96" s="70"/>
      <c r="DO96" s="70"/>
      <c r="DP96" s="70"/>
      <c r="DQ96" s="70"/>
      <c r="DR96" s="70"/>
      <c r="DS96" s="70"/>
      <c r="DT96" s="70"/>
      <c r="DU96" s="70"/>
      <c r="DV96" s="70"/>
      <c r="DW96" s="70"/>
      <c r="DX96" s="70"/>
      <c r="DY96" s="70"/>
      <c r="DZ96" s="70"/>
      <c r="EA96" s="70"/>
      <c r="EB96" s="70"/>
      <c r="EC96" s="70"/>
      <c r="ED96" s="70"/>
      <c r="EE96" s="70"/>
      <c r="EF96" s="70"/>
      <c r="EG96" s="70"/>
      <c r="EH96" s="70"/>
      <c r="EI96" s="70"/>
      <c r="EJ96" s="70"/>
      <c r="EK96" s="70"/>
      <c r="EL96" s="70"/>
      <c r="EM96" s="70"/>
      <c r="EN96" s="70"/>
      <c r="EO96" s="70"/>
      <c r="EP96" s="70"/>
      <c r="EQ96" s="70"/>
      <c r="ER96" s="70"/>
      <c r="ES96" s="70"/>
      <c r="ET96" s="70"/>
      <c r="EU96" s="70"/>
      <c r="EV96" s="70"/>
      <c r="EW96" s="70"/>
      <c r="EX96" s="70"/>
      <c r="EY96" s="70"/>
      <c r="EZ96" s="70"/>
      <c r="FA96" s="70"/>
      <c r="FB96" s="70"/>
      <c r="FC96" s="70"/>
      <c r="FD96" s="70"/>
      <c r="FE96" s="70"/>
      <c r="FF96" s="70"/>
      <c r="FG96" s="70"/>
      <c r="FH96" s="70"/>
      <c r="FI96" s="70"/>
      <c r="FJ96" s="70"/>
      <c r="FK96" s="70"/>
      <c r="FL96" s="70"/>
      <c r="FM96" s="70"/>
      <c r="FN96" s="70"/>
      <c r="FO96" s="70"/>
      <c r="FP96" s="70"/>
      <c r="FQ96" s="70"/>
      <c r="FR96" s="70"/>
      <c r="FS96" s="70"/>
      <c r="FT96" s="70"/>
      <c r="FU96" s="70"/>
      <c r="FV96" s="70"/>
      <c r="FW96" s="70"/>
      <c r="FX96" s="70"/>
      <c r="FY96" s="70"/>
      <c r="FZ96" s="70"/>
      <c r="GA96" s="70"/>
      <c r="GB96" s="70"/>
      <c r="GC96" s="70"/>
      <c r="GD96" s="70"/>
      <c r="GE96" s="70"/>
      <c r="GF96" s="70"/>
      <c r="GG96" s="70"/>
      <c r="GH96" s="70"/>
      <c r="GI96" s="70"/>
      <c r="GJ96" s="70"/>
    </row>
    <row r="97" spans="1:192" ht="50.1" customHeight="1" outlineLevel="1">
      <c r="A97" s="233" t="s">
        <v>328</v>
      </c>
      <c r="B97" s="195" t="s">
        <v>338</v>
      </c>
      <c r="C97" s="208" t="s">
        <v>339</v>
      </c>
      <c r="D97" s="195" t="s">
        <v>83</v>
      </c>
      <c r="E97" s="198" t="s">
        <v>340</v>
      </c>
      <c r="F97" s="209"/>
      <c r="G97" s="70" t="str">
        <f>Page1!$H90</f>
        <v>NA</v>
      </c>
      <c r="H97" s="70" t="str">
        <f>Page2!$H90</f>
        <v>NA</v>
      </c>
      <c r="I97" s="70" t="str">
        <f>Page3!$H90</f>
        <v>NA</v>
      </c>
      <c r="J97" s="70" t="str">
        <f>Page4!$H90</f>
        <v>NA</v>
      </c>
      <c r="K97" s="70" t="str">
        <f>Page5!$H90</f>
        <v>NA</v>
      </c>
      <c r="L97" s="70" t="str">
        <f>Page6!$H90</f>
        <v>NA</v>
      </c>
      <c r="M97" s="70" t="str">
        <f>Page7!$H90</f>
        <v>NA</v>
      </c>
      <c r="N97" s="70" t="str">
        <f>Page8!$H90</f>
        <v>NA</v>
      </c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70"/>
      <c r="AS97" s="70"/>
      <c r="AT97" s="70"/>
      <c r="AU97" s="70"/>
      <c r="AV97" s="70"/>
      <c r="AW97" s="70"/>
      <c r="AX97" s="70"/>
      <c r="AY97" s="70"/>
      <c r="AZ97" s="70"/>
      <c r="BA97" s="70"/>
      <c r="BB97" s="70"/>
      <c r="BC97" s="70"/>
      <c r="BD97" s="70"/>
      <c r="BE97" s="70"/>
      <c r="BF97" s="70"/>
      <c r="BG97" s="70"/>
      <c r="BH97" s="70"/>
      <c r="BI97" s="70"/>
      <c r="BJ97" s="70"/>
      <c r="BK97" s="70"/>
      <c r="BL97" s="70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  <c r="EE97" s="70"/>
      <c r="EF97" s="70"/>
      <c r="EG97" s="70"/>
      <c r="EH97" s="70"/>
      <c r="EI97" s="70"/>
      <c r="EJ97" s="70"/>
      <c r="EK97" s="70"/>
      <c r="EL97" s="70"/>
      <c r="EM97" s="70"/>
      <c r="EN97" s="70"/>
      <c r="EO97" s="70"/>
      <c r="EP97" s="70"/>
      <c r="EQ97" s="70"/>
      <c r="ER97" s="70"/>
      <c r="ES97" s="70"/>
      <c r="ET97" s="70"/>
      <c r="EU97" s="70"/>
      <c r="EV97" s="70"/>
      <c r="EW97" s="70"/>
      <c r="EX97" s="70"/>
      <c r="EY97" s="70"/>
      <c r="EZ97" s="70"/>
      <c r="FA97" s="70"/>
      <c r="FB97" s="70"/>
      <c r="FC97" s="70"/>
      <c r="FD97" s="70"/>
      <c r="FE97" s="70"/>
      <c r="FF97" s="70"/>
      <c r="FG97" s="70"/>
      <c r="FH97" s="70"/>
      <c r="FI97" s="70"/>
      <c r="FJ97" s="70"/>
      <c r="FK97" s="70"/>
      <c r="FL97" s="70"/>
      <c r="FM97" s="70"/>
      <c r="FN97" s="70"/>
      <c r="FO97" s="70"/>
      <c r="FP97" s="70"/>
      <c r="FQ97" s="70"/>
      <c r="FR97" s="70"/>
      <c r="FS97" s="70"/>
      <c r="FT97" s="70"/>
      <c r="FU97" s="70"/>
      <c r="FV97" s="70"/>
      <c r="FW97" s="70"/>
      <c r="FX97" s="70"/>
      <c r="FY97" s="70"/>
      <c r="FZ97" s="70"/>
      <c r="GA97" s="70"/>
      <c r="GB97" s="70"/>
      <c r="GC97" s="70"/>
      <c r="GD97" s="70"/>
      <c r="GE97" s="70"/>
      <c r="GF97" s="70"/>
      <c r="GG97" s="70"/>
      <c r="GH97" s="70"/>
      <c r="GI97" s="70"/>
      <c r="GJ97" s="70"/>
    </row>
    <row r="98" spans="1:192" ht="50.1" customHeight="1" outlineLevel="1">
      <c r="A98" s="233" t="s">
        <v>328</v>
      </c>
      <c r="B98" s="211" t="s">
        <v>341</v>
      </c>
      <c r="C98" s="218" t="s">
        <v>342</v>
      </c>
      <c r="D98" s="211" t="s">
        <v>83</v>
      </c>
      <c r="E98" s="214" t="s">
        <v>343</v>
      </c>
      <c r="F98" s="216"/>
      <c r="G98" s="70" t="str">
        <f>Page1!$H91</f>
        <v>NA</v>
      </c>
      <c r="H98" s="70" t="str">
        <f>Page2!$H91</f>
        <v>NA</v>
      </c>
      <c r="I98" s="70" t="str">
        <f>Page3!$H91</f>
        <v>NA</v>
      </c>
      <c r="J98" s="70" t="str">
        <f>Page4!$H91</f>
        <v>NA</v>
      </c>
      <c r="K98" s="70" t="str">
        <f>Page5!$H91</f>
        <v>NA</v>
      </c>
      <c r="L98" s="70" t="str">
        <f>Page6!$H91</f>
        <v>NA</v>
      </c>
      <c r="M98" s="70" t="str">
        <f>Page7!$H91</f>
        <v>NA</v>
      </c>
      <c r="N98" s="70" t="str">
        <f>Page8!$H91</f>
        <v>NA</v>
      </c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  <c r="AM98" s="70"/>
      <c r="AN98" s="70"/>
      <c r="AO98" s="70"/>
      <c r="AP98" s="70"/>
      <c r="AQ98" s="70"/>
      <c r="AR98" s="70"/>
      <c r="AS98" s="70"/>
      <c r="AT98" s="70"/>
      <c r="AU98" s="70"/>
      <c r="AV98" s="70"/>
      <c r="AW98" s="70"/>
      <c r="AX98" s="70"/>
      <c r="AY98" s="70"/>
      <c r="AZ98" s="70"/>
      <c r="BA98" s="70"/>
      <c r="BB98" s="70"/>
      <c r="BC98" s="70"/>
      <c r="BD98" s="70"/>
      <c r="BE98" s="70"/>
      <c r="BF98" s="70"/>
      <c r="BG98" s="70"/>
      <c r="BH98" s="70"/>
      <c r="BI98" s="70"/>
      <c r="BJ98" s="70"/>
      <c r="BK98" s="70"/>
      <c r="BL98" s="70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  <c r="EE98" s="70"/>
      <c r="EF98" s="70"/>
      <c r="EG98" s="70"/>
      <c r="EH98" s="70"/>
      <c r="EI98" s="70"/>
      <c r="EJ98" s="70"/>
      <c r="EK98" s="70"/>
      <c r="EL98" s="70"/>
      <c r="EM98" s="70"/>
      <c r="EN98" s="70"/>
      <c r="EO98" s="70"/>
      <c r="EP98" s="70"/>
      <c r="EQ98" s="70"/>
      <c r="ER98" s="70"/>
      <c r="ES98" s="70"/>
      <c r="ET98" s="70"/>
      <c r="EU98" s="70"/>
      <c r="EV98" s="70"/>
      <c r="EW98" s="70"/>
      <c r="EX98" s="70"/>
      <c r="EY98" s="70"/>
      <c r="EZ98" s="70"/>
      <c r="FA98" s="70"/>
      <c r="FB98" s="70"/>
      <c r="FC98" s="70"/>
      <c r="FD98" s="70"/>
      <c r="FE98" s="70"/>
      <c r="FF98" s="70"/>
      <c r="FG98" s="70"/>
      <c r="FH98" s="70"/>
      <c r="FI98" s="70"/>
      <c r="FJ98" s="70"/>
      <c r="FK98" s="70"/>
      <c r="FL98" s="70"/>
      <c r="FM98" s="70"/>
      <c r="FN98" s="70"/>
      <c r="FO98" s="70"/>
      <c r="FP98" s="70"/>
      <c r="FQ98" s="70"/>
      <c r="FR98" s="70"/>
      <c r="FS98" s="70"/>
      <c r="FT98" s="70"/>
      <c r="FU98" s="70"/>
      <c r="FV98" s="70"/>
      <c r="FW98" s="70"/>
      <c r="FX98" s="70"/>
      <c r="FY98" s="70"/>
      <c r="FZ98" s="70"/>
      <c r="GA98" s="70"/>
      <c r="GB98" s="70"/>
      <c r="GC98" s="70"/>
      <c r="GD98" s="70"/>
      <c r="GE98" s="70"/>
      <c r="GF98" s="70"/>
      <c r="GG98" s="70"/>
      <c r="GH98" s="70"/>
      <c r="GI98" s="70"/>
      <c r="GJ98" s="70"/>
    </row>
    <row r="99" spans="1:192" ht="50.1" customHeight="1" outlineLevel="1">
      <c r="A99" s="233" t="s">
        <v>328</v>
      </c>
      <c r="B99" s="195" t="s">
        <v>344</v>
      </c>
      <c r="C99" s="208" t="s">
        <v>345</v>
      </c>
      <c r="D99" s="195" t="s">
        <v>58</v>
      </c>
      <c r="E99" s="208" t="s">
        <v>346</v>
      </c>
      <c r="F99" s="209"/>
      <c r="G99" s="70" t="str">
        <f>Page1!$H92</f>
        <v>Invalidé</v>
      </c>
      <c r="H99" s="70" t="str">
        <f>Page2!$H92</f>
        <v>Invalidé</v>
      </c>
      <c r="I99" s="70" t="str">
        <f>Page3!$H92</f>
        <v>Invalidé</v>
      </c>
      <c r="J99" s="70" t="str">
        <f>Page4!$H92</f>
        <v>Invalidé</v>
      </c>
      <c r="K99" s="70" t="str">
        <f>Page5!$H92</f>
        <v>Invalidé</v>
      </c>
      <c r="L99" s="70" t="str">
        <f>Page6!$H92</f>
        <v>Invalidé</v>
      </c>
      <c r="M99" s="70" t="str">
        <f>Page7!$H92</f>
        <v>Invalidé</v>
      </c>
      <c r="N99" s="70" t="str">
        <f>Page8!$H92</f>
        <v>Invalidé</v>
      </c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  <c r="AM99" s="70"/>
      <c r="AN99" s="70"/>
      <c r="AO99" s="70"/>
      <c r="AP99" s="70"/>
      <c r="AQ99" s="70"/>
      <c r="AR99" s="70"/>
      <c r="AS99" s="70"/>
      <c r="AT99" s="70"/>
      <c r="AU99" s="70"/>
      <c r="AV99" s="70"/>
      <c r="AW99" s="70"/>
      <c r="AX99" s="70"/>
      <c r="AY99" s="70"/>
      <c r="AZ99" s="70"/>
      <c r="BA99" s="70"/>
      <c r="BB99" s="70"/>
      <c r="BC99" s="70"/>
      <c r="BD99" s="70"/>
      <c r="BE99" s="70"/>
      <c r="BF99" s="70"/>
      <c r="BG99" s="70"/>
      <c r="BH99" s="70"/>
      <c r="BI99" s="70"/>
      <c r="BJ99" s="70"/>
      <c r="BK99" s="70"/>
      <c r="BL99" s="70"/>
      <c r="BM99" s="70"/>
      <c r="BN99" s="70"/>
      <c r="BO99" s="70"/>
      <c r="BP99" s="70"/>
      <c r="BQ99" s="70"/>
      <c r="BR99" s="70"/>
      <c r="BS99" s="70"/>
      <c r="BT99" s="70"/>
      <c r="BU99" s="70"/>
      <c r="BV99" s="70"/>
      <c r="BW99" s="70"/>
      <c r="BX99" s="70"/>
      <c r="BY99" s="70"/>
      <c r="BZ99" s="70"/>
      <c r="CA99" s="70"/>
      <c r="CB99" s="70"/>
      <c r="CC99" s="70"/>
      <c r="CD99" s="70"/>
      <c r="CE99" s="70"/>
      <c r="CF99" s="70"/>
      <c r="CG99" s="70"/>
      <c r="CH99" s="70"/>
      <c r="CI99" s="70"/>
      <c r="CJ99" s="70"/>
      <c r="CK99" s="70"/>
      <c r="CL99" s="70"/>
      <c r="CM99" s="70"/>
      <c r="CN99" s="70"/>
      <c r="CO99" s="70"/>
      <c r="CP99" s="70"/>
      <c r="CQ99" s="70"/>
      <c r="CR99" s="70"/>
      <c r="CS99" s="70"/>
      <c r="CT99" s="70"/>
      <c r="CU99" s="70"/>
      <c r="CV99" s="70"/>
      <c r="CW99" s="70"/>
      <c r="CX99" s="70"/>
      <c r="CY99" s="70"/>
      <c r="CZ99" s="70"/>
      <c r="DA99" s="70"/>
      <c r="DB99" s="70"/>
      <c r="DC99" s="70"/>
      <c r="DD99" s="70"/>
      <c r="DE99" s="70"/>
      <c r="DF99" s="70"/>
      <c r="DG99" s="70"/>
      <c r="DH99" s="70"/>
      <c r="DI99" s="70"/>
      <c r="DJ99" s="70"/>
      <c r="DK99" s="70"/>
      <c r="DL99" s="70"/>
      <c r="DM99" s="70"/>
      <c r="DN99" s="70"/>
      <c r="DO99" s="70"/>
      <c r="DP99" s="70"/>
      <c r="DQ99" s="70"/>
      <c r="DR99" s="70"/>
      <c r="DS99" s="70"/>
      <c r="DT99" s="70"/>
      <c r="DU99" s="70"/>
      <c r="DV99" s="70"/>
      <c r="DW99" s="70"/>
      <c r="DX99" s="70"/>
      <c r="DY99" s="70"/>
      <c r="DZ99" s="70"/>
      <c r="EA99" s="70"/>
      <c r="EB99" s="70"/>
      <c r="EC99" s="70"/>
      <c r="ED99" s="70"/>
      <c r="EE99" s="70"/>
      <c r="EF99" s="70"/>
      <c r="EG99" s="70"/>
      <c r="EH99" s="70"/>
      <c r="EI99" s="70"/>
      <c r="EJ99" s="70"/>
      <c r="EK99" s="70"/>
      <c r="EL99" s="70"/>
      <c r="EM99" s="70"/>
      <c r="EN99" s="70"/>
      <c r="EO99" s="70"/>
      <c r="EP99" s="70"/>
      <c r="EQ99" s="70"/>
      <c r="ER99" s="70"/>
      <c r="ES99" s="70"/>
      <c r="ET99" s="70"/>
      <c r="EU99" s="70"/>
      <c r="EV99" s="70"/>
      <c r="EW99" s="70"/>
      <c r="EX99" s="70"/>
      <c r="EY99" s="70"/>
      <c r="EZ99" s="70"/>
      <c r="FA99" s="70"/>
      <c r="FB99" s="70"/>
      <c r="FC99" s="70"/>
      <c r="FD99" s="70"/>
      <c r="FE99" s="70"/>
      <c r="FF99" s="70"/>
      <c r="FG99" s="70"/>
      <c r="FH99" s="70"/>
      <c r="FI99" s="70"/>
      <c r="FJ99" s="70"/>
      <c r="FK99" s="70"/>
      <c r="FL99" s="70"/>
      <c r="FM99" s="70"/>
      <c r="FN99" s="70"/>
      <c r="FO99" s="70"/>
      <c r="FP99" s="70"/>
      <c r="FQ99" s="70"/>
      <c r="FR99" s="70"/>
      <c r="FS99" s="70"/>
      <c r="FT99" s="70"/>
      <c r="FU99" s="70"/>
      <c r="FV99" s="70"/>
      <c r="FW99" s="70"/>
      <c r="FX99" s="70"/>
      <c r="FY99" s="70"/>
      <c r="FZ99" s="70"/>
      <c r="GA99" s="70"/>
      <c r="GB99" s="70"/>
      <c r="GC99" s="70"/>
      <c r="GD99" s="70"/>
      <c r="GE99" s="70"/>
      <c r="GF99" s="70"/>
      <c r="GG99" s="70"/>
      <c r="GH99" s="70"/>
      <c r="GI99" s="70"/>
      <c r="GJ99" s="70"/>
    </row>
    <row r="100" spans="1:192" ht="50.1" customHeight="1" outlineLevel="1">
      <c r="A100" s="233" t="s">
        <v>328</v>
      </c>
      <c r="B100" s="211" t="s">
        <v>347</v>
      </c>
      <c r="C100" s="218" t="s">
        <v>348</v>
      </c>
      <c r="D100" s="211" t="s">
        <v>58</v>
      </c>
      <c r="E100" s="214" t="s">
        <v>349</v>
      </c>
      <c r="F100" s="216"/>
      <c r="G100" s="70" t="str">
        <f>Page1!$H93</f>
        <v>NA</v>
      </c>
      <c r="H100" s="70" t="str">
        <f>Page2!$H93</f>
        <v>Invalidé</v>
      </c>
      <c r="I100" s="70" t="str">
        <f>Page3!$H93</f>
        <v>Invalidé</v>
      </c>
      <c r="J100" s="70" t="str">
        <f>Page4!$H93</f>
        <v>Invalidé</v>
      </c>
      <c r="K100" s="70" t="str">
        <f>Page5!$H93</f>
        <v>Invalidé</v>
      </c>
      <c r="L100" s="70" t="str">
        <f>Page6!$H93</f>
        <v>Invalidé</v>
      </c>
      <c r="M100" s="70" t="str">
        <f>Page7!$H93</f>
        <v>Invalidé</v>
      </c>
      <c r="N100" s="70" t="str">
        <f>Page8!$H93</f>
        <v>NA</v>
      </c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  <c r="AM100" s="70"/>
      <c r="AN100" s="70"/>
      <c r="AO100" s="70"/>
      <c r="AP100" s="70"/>
      <c r="AQ100" s="70"/>
      <c r="AR100" s="70"/>
      <c r="AS100" s="70"/>
      <c r="AT100" s="70"/>
      <c r="AU100" s="70"/>
      <c r="AV100" s="70"/>
      <c r="AW100" s="70"/>
      <c r="AX100" s="70"/>
      <c r="AY100" s="70"/>
      <c r="AZ100" s="70"/>
      <c r="BA100" s="70"/>
      <c r="BB100" s="70"/>
      <c r="BC100" s="70"/>
      <c r="BD100" s="70"/>
      <c r="BE100" s="70"/>
      <c r="BF100" s="70"/>
      <c r="BG100" s="70"/>
      <c r="BH100" s="70"/>
      <c r="BI100" s="70"/>
      <c r="BJ100" s="70"/>
      <c r="BK100" s="70"/>
      <c r="BL100" s="70"/>
      <c r="BM100" s="70"/>
      <c r="BN100" s="70"/>
      <c r="BO100" s="70"/>
      <c r="BP100" s="70"/>
      <c r="BQ100" s="70"/>
      <c r="BR100" s="70"/>
      <c r="BS100" s="70"/>
      <c r="BT100" s="70"/>
      <c r="BU100" s="70"/>
      <c r="BV100" s="70"/>
      <c r="BW100" s="70"/>
      <c r="BX100" s="70"/>
      <c r="BY100" s="70"/>
      <c r="BZ100" s="70"/>
      <c r="CA100" s="70"/>
      <c r="CB100" s="70"/>
      <c r="CC100" s="70"/>
      <c r="CD100" s="70"/>
      <c r="CE100" s="70"/>
      <c r="CF100" s="70"/>
      <c r="CG100" s="70"/>
      <c r="CH100" s="70"/>
      <c r="CI100" s="70"/>
      <c r="CJ100" s="70"/>
      <c r="CK100" s="70"/>
      <c r="CL100" s="70"/>
      <c r="CM100" s="70"/>
      <c r="CN100" s="70"/>
      <c r="CO100" s="70"/>
      <c r="CP100" s="70"/>
      <c r="CQ100" s="70"/>
      <c r="CR100" s="70"/>
      <c r="CS100" s="70"/>
      <c r="CT100" s="70"/>
      <c r="CU100" s="70"/>
      <c r="CV100" s="70"/>
      <c r="CW100" s="70"/>
      <c r="CX100" s="70"/>
      <c r="CY100" s="70"/>
      <c r="CZ100" s="70"/>
      <c r="DA100" s="70"/>
      <c r="DB100" s="70"/>
      <c r="DC100" s="70"/>
      <c r="DD100" s="70"/>
      <c r="DE100" s="70"/>
      <c r="DF100" s="70"/>
      <c r="DG100" s="70"/>
      <c r="DH100" s="70"/>
      <c r="DI100" s="70"/>
      <c r="DJ100" s="70"/>
      <c r="DK100" s="70"/>
      <c r="DL100" s="70"/>
      <c r="DM100" s="70"/>
      <c r="DN100" s="70"/>
      <c r="DO100" s="70"/>
      <c r="DP100" s="70"/>
      <c r="DQ100" s="70"/>
      <c r="DR100" s="70"/>
      <c r="DS100" s="70"/>
      <c r="DT100" s="70"/>
      <c r="DU100" s="70"/>
      <c r="DV100" s="70"/>
      <c r="DW100" s="70"/>
      <c r="DX100" s="70"/>
      <c r="DY100" s="70"/>
      <c r="DZ100" s="70"/>
      <c r="EA100" s="70"/>
      <c r="EB100" s="70"/>
      <c r="EC100" s="70"/>
      <c r="ED100" s="70"/>
      <c r="EE100" s="70"/>
      <c r="EF100" s="70"/>
      <c r="EG100" s="70"/>
      <c r="EH100" s="70"/>
      <c r="EI100" s="70"/>
      <c r="EJ100" s="70"/>
      <c r="EK100" s="70"/>
      <c r="EL100" s="70"/>
      <c r="EM100" s="70"/>
      <c r="EN100" s="70"/>
      <c r="EO100" s="70"/>
      <c r="EP100" s="70"/>
      <c r="EQ100" s="70"/>
      <c r="ER100" s="70"/>
      <c r="ES100" s="70"/>
      <c r="ET100" s="70"/>
      <c r="EU100" s="70"/>
      <c r="EV100" s="70"/>
      <c r="EW100" s="70"/>
      <c r="EX100" s="70"/>
      <c r="EY100" s="70"/>
      <c r="EZ100" s="70"/>
      <c r="FA100" s="70"/>
      <c r="FB100" s="70"/>
      <c r="FC100" s="70"/>
      <c r="FD100" s="70"/>
      <c r="FE100" s="70"/>
      <c r="FF100" s="70"/>
      <c r="FG100" s="70"/>
      <c r="FH100" s="70"/>
      <c r="FI100" s="70"/>
      <c r="FJ100" s="70"/>
      <c r="FK100" s="70"/>
      <c r="FL100" s="70"/>
      <c r="FM100" s="70"/>
      <c r="FN100" s="70"/>
      <c r="FO100" s="70"/>
      <c r="FP100" s="70"/>
      <c r="FQ100" s="70"/>
      <c r="FR100" s="70"/>
      <c r="FS100" s="70"/>
      <c r="FT100" s="70"/>
      <c r="FU100" s="70"/>
      <c r="FV100" s="70"/>
      <c r="FW100" s="70"/>
      <c r="FX100" s="70"/>
      <c r="FY100" s="70"/>
      <c r="FZ100" s="70"/>
      <c r="GA100" s="70"/>
      <c r="GB100" s="70"/>
      <c r="GC100" s="70"/>
      <c r="GD100" s="70"/>
      <c r="GE100" s="70"/>
      <c r="GF100" s="70"/>
      <c r="GG100" s="70"/>
      <c r="GH100" s="70"/>
      <c r="GI100" s="70"/>
      <c r="GJ100" s="70"/>
    </row>
    <row r="101" spans="1:192" ht="50.1" customHeight="1" outlineLevel="1">
      <c r="A101" s="233" t="s">
        <v>328</v>
      </c>
      <c r="B101" s="195" t="s">
        <v>350</v>
      </c>
      <c r="C101" s="208" t="s">
        <v>351</v>
      </c>
      <c r="D101" s="195" t="s">
        <v>58</v>
      </c>
      <c r="E101" s="198" t="s">
        <v>352</v>
      </c>
      <c r="F101" s="209"/>
      <c r="G101" s="70" t="str">
        <f>Page1!$H94</f>
        <v>Validé</v>
      </c>
      <c r="H101" s="70" t="str">
        <f>Page2!$H94</f>
        <v>Validé</v>
      </c>
      <c r="I101" s="70" t="str">
        <f>Page3!$H94</f>
        <v>Validé</v>
      </c>
      <c r="J101" s="70" t="str">
        <f>Page4!$H94</f>
        <v>Validé</v>
      </c>
      <c r="K101" s="70" t="str">
        <f>Page5!$H94</f>
        <v>Validé</v>
      </c>
      <c r="L101" s="70" t="str">
        <f>Page6!$H94</f>
        <v>Validé</v>
      </c>
      <c r="M101" s="70" t="str">
        <f>Page7!$H94</f>
        <v>Validé</v>
      </c>
      <c r="N101" s="70" t="str">
        <f>Page8!$H94</f>
        <v>Validé</v>
      </c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  <c r="AM101" s="70"/>
      <c r="AN101" s="70"/>
      <c r="AO101" s="70"/>
      <c r="AP101" s="70"/>
      <c r="AQ101" s="70"/>
      <c r="AR101" s="70"/>
      <c r="AS101" s="70"/>
      <c r="AT101" s="70"/>
      <c r="AU101" s="70"/>
      <c r="AV101" s="70"/>
      <c r="AW101" s="70"/>
      <c r="AX101" s="70"/>
      <c r="AY101" s="70"/>
      <c r="AZ101" s="70"/>
      <c r="BA101" s="70"/>
      <c r="BB101" s="70"/>
      <c r="BC101" s="70"/>
      <c r="BD101" s="70"/>
      <c r="BE101" s="70"/>
      <c r="BF101" s="70"/>
      <c r="BG101" s="70"/>
      <c r="BH101" s="70"/>
      <c r="BI101" s="70"/>
      <c r="BJ101" s="70"/>
      <c r="BK101" s="70"/>
      <c r="BL101" s="70"/>
      <c r="BM101" s="70"/>
      <c r="BN101" s="70"/>
      <c r="BO101" s="70"/>
      <c r="BP101" s="70"/>
      <c r="BQ101" s="70"/>
      <c r="BR101" s="70"/>
      <c r="BS101" s="70"/>
      <c r="BT101" s="70"/>
      <c r="BU101" s="70"/>
      <c r="BV101" s="70"/>
      <c r="BW101" s="70"/>
      <c r="BX101" s="70"/>
      <c r="BY101" s="70"/>
      <c r="BZ101" s="70"/>
      <c r="CA101" s="70"/>
      <c r="CB101" s="70"/>
      <c r="CC101" s="70"/>
      <c r="CD101" s="70"/>
      <c r="CE101" s="70"/>
      <c r="CF101" s="70"/>
      <c r="CG101" s="70"/>
      <c r="CH101" s="70"/>
      <c r="CI101" s="70"/>
      <c r="CJ101" s="70"/>
      <c r="CK101" s="70"/>
      <c r="CL101" s="70"/>
      <c r="CM101" s="70"/>
      <c r="CN101" s="70"/>
      <c r="CO101" s="70"/>
      <c r="CP101" s="70"/>
      <c r="CQ101" s="70"/>
      <c r="CR101" s="70"/>
      <c r="CS101" s="70"/>
      <c r="CT101" s="70"/>
      <c r="CU101" s="70"/>
      <c r="CV101" s="70"/>
      <c r="CW101" s="70"/>
      <c r="CX101" s="70"/>
      <c r="CY101" s="70"/>
      <c r="CZ101" s="70"/>
      <c r="DA101" s="70"/>
      <c r="DB101" s="70"/>
      <c r="DC101" s="70"/>
      <c r="DD101" s="70"/>
      <c r="DE101" s="70"/>
      <c r="DF101" s="70"/>
      <c r="DG101" s="70"/>
      <c r="DH101" s="70"/>
      <c r="DI101" s="70"/>
      <c r="DJ101" s="70"/>
      <c r="DK101" s="70"/>
      <c r="DL101" s="70"/>
      <c r="DM101" s="70"/>
      <c r="DN101" s="70"/>
      <c r="DO101" s="70"/>
      <c r="DP101" s="70"/>
      <c r="DQ101" s="70"/>
      <c r="DR101" s="70"/>
      <c r="DS101" s="70"/>
      <c r="DT101" s="70"/>
      <c r="DU101" s="70"/>
      <c r="DV101" s="70"/>
      <c r="DW101" s="70"/>
      <c r="DX101" s="70"/>
      <c r="DY101" s="70"/>
      <c r="DZ101" s="70"/>
      <c r="EA101" s="70"/>
      <c r="EB101" s="70"/>
      <c r="EC101" s="70"/>
      <c r="ED101" s="70"/>
      <c r="EE101" s="70"/>
      <c r="EF101" s="70"/>
      <c r="EG101" s="70"/>
      <c r="EH101" s="70"/>
      <c r="EI101" s="70"/>
      <c r="EJ101" s="70"/>
      <c r="EK101" s="70"/>
      <c r="EL101" s="70"/>
      <c r="EM101" s="70"/>
      <c r="EN101" s="70"/>
      <c r="EO101" s="70"/>
      <c r="EP101" s="70"/>
      <c r="EQ101" s="70"/>
      <c r="ER101" s="70"/>
      <c r="ES101" s="70"/>
      <c r="ET101" s="70"/>
      <c r="EU101" s="70"/>
      <c r="EV101" s="70"/>
      <c r="EW101" s="70"/>
      <c r="EX101" s="70"/>
      <c r="EY101" s="70"/>
      <c r="EZ101" s="70"/>
      <c r="FA101" s="70"/>
      <c r="FB101" s="70"/>
      <c r="FC101" s="70"/>
      <c r="FD101" s="70"/>
      <c r="FE101" s="70"/>
      <c r="FF101" s="70"/>
      <c r="FG101" s="70"/>
      <c r="FH101" s="70"/>
      <c r="FI101" s="70"/>
      <c r="FJ101" s="70"/>
      <c r="FK101" s="70"/>
      <c r="FL101" s="70"/>
      <c r="FM101" s="70"/>
      <c r="FN101" s="70"/>
      <c r="FO101" s="70"/>
      <c r="FP101" s="70"/>
      <c r="FQ101" s="70"/>
      <c r="FR101" s="70"/>
      <c r="FS101" s="70"/>
      <c r="FT101" s="70"/>
      <c r="FU101" s="70"/>
      <c r="FV101" s="70"/>
      <c r="FW101" s="70"/>
      <c r="FX101" s="70"/>
      <c r="FY101" s="70"/>
      <c r="FZ101" s="70"/>
      <c r="GA101" s="70"/>
      <c r="GB101" s="70"/>
      <c r="GC101" s="70"/>
      <c r="GD101" s="70"/>
      <c r="GE101" s="70"/>
      <c r="GF101" s="70"/>
      <c r="GG101" s="70"/>
      <c r="GH101" s="70"/>
      <c r="GI101" s="70"/>
      <c r="GJ101" s="70"/>
    </row>
    <row r="102" spans="1:192" ht="50.1" customHeight="1" outlineLevel="1">
      <c r="A102" s="233" t="s">
        <v>328</v>
      </c>
      <c r="B102" s="211" t="s">
        <v>353</v>
      </c>
      <c r="C102" s="210" t="s">
        <v>354</v>
      </c>
      <c r="D102" s="202" t="s">
        <v>58</v>
      </c>
      <c r="E102" s="210" t="s">
        <v>355</v>
      </c>
      <c r="F102" s="206"/>
      <c r="G102" s="70" t="str">
        <f>Page1!$H95</f>
        <v>Validé</v>
      </c>
      <c r="H102" s="70" t="str">
        <f>Page2!$H95</f>
        <v>Validé</v>
      </c>
      <c r="I102" s="70" t="str">
        <f>Page3!$H95</f>
        <v>Validé</v>
      </c>
      <c r="J102" s="70" t="str">
        <f>Page4!$H95</f>
        <v>Validé</v>
      </c>
      <c r="K102" s="70" t="str">
        <f>Page5!$H95</f>
        <v>Validé</v>
      </c>
      <c r="L102" s="70" t="str">
        <f>Page6!$H95</f>
        <v>Validé</v>
      </c>
      <c r="M102" s="70" t="str">
        <f>Page7!$H95</f>
        <v>Validé</v>
      </c>
      <c r="N102" s="70" t="str">
        <f>Page8!$H95</f>
        <v>Validé</v>
      </c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  <c r="AM102" s="70"/>
      <c r="AN102" s="70"/>
      <c r="AO102" s="70"/>
      <c r="AP102" s="70"/>
      <c r="AQ102" s="70"/>
      <c r="AR102" s="70"/>
      <c r="AS102" s="70"/>
      <c r="AT102" s="70"/>
      <c r="AU102" s="70"/>
      <c r="AV102" s="70"/>
      <c r="AW102" s="70"/>
      <c r="AX102" s="70"/>
      <c r="AY102" s="70"/>
      <c r="AZ102" s="70"/>
      <c r="BA102" s="70"/>
      <c r="BB102" s="70"/>
      <c r="BC102" s="70"/>
      <c r="BD102" s="70"/>
      <c r="BE102" s="70"/>
      <c r="BF102" s="70"/>
      <c r="BG102" s="70"/>
      <c r="BH102" s="70"/>
      <c r="BI102" s="70"/>
      <c r="BJ102" s="70"/>
      <c r="BK102" s="70"/>
      <c r="BL102" s="70"/>
      <c r="BM102" s="70"/>
      <c r="BN102" s="70"/>
      <c r="BO102" s="70"/>
      <c r="BP102" s="70"/>
      <c r="BQ102" s="70"/>
      <c r="BR102" s="70"/>
      <c r="BS102" s="70"/>
      <c r="BT102" s="70"/>
      <c r="BU102" s="70"/>
      <c r="BV102" s="70"/>
      <c r="BW102" s="70"/>
      <c r="BX102" s="70"/>
      <c r="BY102" s="70"/>
      <c r="BZ102" s="70"/>
      <c r="CA102" s="70"/>
      <c r="CB102" s="70"/>
      <c r="CC102" s="70"/>
      <c r="CD102" s="70"/>
      <c r="CE102" s="70"/>
      <c r="CF102" s="70"/>
      <c r="CG102" s="70"/>
      <c r="CH102" s="70"/>
      <c r="CI102" s="70"/>
      <c r="CJ102" s="70"/>
      <c r="CK102" s="70"/>
      <c r="CL102" s="70"/>
      <c r="CM102" s="70"/>
      <c r="CN102" s="70"/>
      <c r="CO102" s="70"/>
      <c r="CP102" s="70"/>
      <c r="CQ102" s="70"/>
      <c r="CR102" s="70"/>
      <c r="CS102" s="70"/>
      <c r="CT102" s="70"/>
      <c r="CU102" s="70"/>
      <c r="CV102" s="70"/>
      <c r="CW102" s="70"/>
      <c r="CX102" s="70"/>
      <c r="CY102" s="70"/>
      <c r="CZ102" s="70"/>
      <c r="DA102" s="70"/>
      <c r="DB102" s="70"/>
      <c r="DC102" s="70"/>
      <c r="DD102" s="70"/>
      <c r="DE102" s="70"/>
      <c r="DF102" s="70"/>
      <c r="DG102" s="70"/>
      <c r="DH102" s="70"/>
      <c r="DI102" s="70"/>
      <c r="DJ102" s="70"/>
      <c r="DK102" s="70"/>
      <c r="DL102" s="70"/>
      <c r="DM102" s="70"/>
      <c r="DN102" s="70"/>
      <c r="DO102" s="70"/>
      <c r="DP102" s="70"/>
      <c r="DQ102" s="70"/>
      <c r="DR102" s="70"/>
      <c r="DS102" s="70"/>
      <c r="DT102" s="70"/>
      <c r="DU102" s="70"/>
      <c r="DV102" s="70"/>
      <c r="DW102" s="70"/>
      <c r="DX102" s="70"/>
      <c r="DY102" s="70"/>
      <c r="DZ102" s="70"/>
      <c r="EA102" s="70"/>
      <c r="EB102" s="70"/>
      <c r="EC102" s="70"/>
      <c r="ED102" s="70"/>
      <c r="EE102" s="70"/>
      <c r="EF102" s="70"/>
      <c r="EG102" s="70"/>
      <c r="EH102" s="70"/>
      <c r="EI102" s="70"/>
      <c r="EJ102" s="70"/>
      <c r="EK102" s="70"/>
      <c r="EL102" s="70"/>
      <c r="EM102" s="70"/>
      <c r="EN102" s="70"/>
      <c r="EO102" s="70"/>
      <c r="EP102" s="70"/>
      <c r="EQ102" s="70"/>
      <c r="ER102" s="70"/>
      <c r="ES102" s="70"/>
      <c r="ET102" s="70"/>
      <c r="EU102" s="70"/>
      <c r="EV102" s="70"/>
      <c r="EW102" s="70"/>
      <c r="EX102" s="70"/>
      <c r="EY102" s="70"/>
      <c r="EZ102" s="70"/>
      <c r="FA102" s="70"/>
      <c r="FB102" s="70"/>
      <c r="FC102" s="70"/>
      <c r="FD102" s="70"/>
      <c r="FE102" s="70"/>
      <c r="FF102" s="70"/>
      <c r="FG102" s="70"/>
      <c r="FH102" s="70"/>
      <c r="FI102" s="70"/>
      <c r="FJ102" s="70"/>
      <c r="FK102" s="70"/>
      <c r="FL102" s="70"/>
      <c r="FM102" s="70"/>
      <c r="FN102" s="70"/>
      <c r="FO102" s="70"/>
      <c r="FP102" s="70"/>
      <c r="FQ102" s="70"/>
      <c r="FR102" s="70"/>
      <c r="FS102" s="70"/>
      <c r="FT102" s="70"/>
      <c r="FU102" s="70"/>
      <c r="FV102" s="70"/>
      <c r="FW102" s="70"/>
      <c r="FX102" s="70"/>
      <c r="FY102" s="70"/>
      <c r="FZ102" s="70"/>
      <c r="GA102" s="70"/>
      <c r="GB102" s="70"/>
      <c r="GC102" s="70"/>
      <c r="GD102" s="70"/>
      <c r="GE102" s="70"/>
      <c r="GF102" s="70"/>
      <c r="GG102" s="70"/>
      <c r="GH102" s="70"/>
      <c r="GI102" s="70"/>
      <c r="GJ102" s="70"/>
    </row>
    <row r="103" spans="1:192" ht="50.1" customHeight="1" outlineLevel="1">
      <c r="A103" s="233" t="s">
        <v>328</v>
      </c>
      <c r="B103" s="195" t="s">
        <v>356</v>
      </c>
      <c r="C103" s="208" t="s">
        <v>357</v>
      </c>
      <c r="D103" s="195" t="s">
        <v>58</v>
      </c>
      <c r="E103" s="208" t="s">
        <v>358</v>
      </c>
      <c r="F103" s="209"/>
      <c r="G103" s="70" t="str">
        <f>Page1!$H96</f>
        <v>NA</v>
      </c>
      <c r="H103" s="70" t="str">
        <f>Page2!$H96</f>
        <v>NA</v>
      </c>
      <c r="I103" s="70" t="str">
        <f>Page3!$H96</f>
        <v>NA</v>
      </c>
      <c r="J103" s="70" t="str">
        <f>Page4!$H96</f>
        <v>NA</v>
      </c>
      <c r="K103" s="70" t="str">
        <f>Page5!$H96</f>
        <v>NA</v>
      </c>
      <c r="L103" s="70" t="str">
        <f>Page6!$H96</f>
        <v>NA</v>
      </c>
      <c r="M103" s="70" t="str">
        <f>Page7!$H96</f>
        <v>NA</v>
      </c>
      <c r="N103" s="70" t="str">
        <f>Page8!$H96</f>
        <v>NA</v>
      </c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  <c r="AM103" s="70"/>
      <c r="AN103" s="70"/>
      <c r="AO103" s="70"/>
      <c r="AP103" s="70"/>
      <c r="AQ103" s="70"/>
      <c r="AR103" s="70"/>
      <c r="AS103" s="70"/>
      <c r="AT103" s="70"/>
      <c r="AU103" s="70"/>
      <c r="AV103" s="70"/>
      <c r="AW103" s="70"/>
      <c r="AX103" s="70"/>
      <c r="AY103" s="70"/>
      <c r="AZ103" s="70"/>
      <c r="BA103" s="70"/>
      <c r="BB103" s="70"/>
      <c r="BC103" s="70"/>
      <c r="BD103" s="70"/>
      <c r="BE103" s="70"/>
      <c r="BF103" s="70"/>
      <c r="BG103" s="70"/>
      <c r="BH103" s="70"/>
      <c r="BI103" s="70"/>
      <c r="BJ103" s="70"/>
      <c r="BK103" s="70"/>
      <c r="BL103" s="70"/>
      <c r="BM103" s="70"/>
      <c r="BN103" s="70"/>
      <c r="BO103" s="70"/>
      <c r="BP103" s="70"/>
      <c r="BQ103" s="70"/>
      <c r="BR103" s="70"/>
      <c r="BS103" s="70"/>
      <c r="BT103" s="70"/>
      <c r="BU103" s="70"/>
      <c r="BV103" s="70"/>
      <c r="BW103" s="70"/>
      <c r="BX103" s="70"/>
      <c r="BY103" s="70"/>
      <c r="BZ103" s="70"/>
      <c r="CA103" s="70"/>
      <c r="CB103" s="70"/>
      <c r="CC103" s="70"/>
      <c r="CD103" s="70"/>
      <c r="CE103" s="70"/>
      <c r="CF103" s="70"/>
      <c r="CG103" s="70"/>
      <c r="CH103" s="70"/>
      <c r="CI103" s="70"/>
      <c r="CJ103" s="70"/>
      <c r="CK103" s="70"/>
      <c r="CL103" s="70"/>
      <c r="CM103" s="70"/>
      <c r="CN103" s="70"/>
      <c r="CO103" s="70"/>
      <c r="CP103" s="70"/>
      <c r="CQ103" s="70"/>
      <c r="CR103" s="70"/>
      <c r="CS103" s="70"/>
      <c r="CT103" s="70"/>
      <c r="CU103" s="70"/>
      <c r="CV103" s="70"/>
      <c r="CW103" s="70"/>
      <c r="CX103" s="70"/>
      <c r="CY103" s="70"/>
      <c r="CZ103" s="70"/>
      <c r="DA103" s="70"/>
      <c r="DB103" s="70"/>
      <c r="DC103" s="70"/>
      <c r="DD103" s="70"/>
      <c r="DE103" s="70"/>
      <c r="DF103" s="70"/>
      <c r="DG103" s="70"/>
      <c r="DH103" s="70"/>
      <c r="DI103" s="70"/>
      <c r="DJ103" s="70"/>
      <c r="DK103" s="70"/>
      <c r="DL103" s="70"/>
      <c r="DM103" s="70"/>
      <c r="DN103" s="70"/>
      <c r="DO103" s="70"/>
      <c r="DP103" s="70"/>
      <c r="DQ103" s="70"/>
      <c r="DR103" s="70"/>
      <c r="DS103" s="70"/>
      <c r="DT103" s="70"/>
      <c r="DU103" s="70"/>
      <c r="DV103" s="70"/>
      <c r="DW103" s="70"/>
      <c r="DX103" s="70"/>
      <c r="DY103" s="70"/>
      <c r="DZ103" s="70"/>
      <c r="EA103" s="70"/>
      <c r="EB103" s="70"/>
      <c r="EC103" s="70"/>
      <c r="ED103" s="70"/>
      <c r="EE103" s="70"/>
      <c r="EF103" s="70"/>
      <c r="EG103" s="70"/>
      <c r="EH103" s="70"/>
      <c r="EI103" s="70"/>
      <c r="EJ103" s="70"/>
      <c r="EK103" s="70"/>
      <c r="EL103" s="70"/>
      <c r="EM103" s="70"/>
      <c r="EN103" s="70"/>
      <c r="EO103" s="70"/>
      <c r="EP103" s="70"/>
      <c r="EQ103" s="70"/>
      <c r="ER103" s="70"/>
      <c r="ES103" s="70"/>
      <c r="ET103" s="70"/>
      <c r="EU103" s="70"/>
      <c r="EV103" s="70"/>
      <c r="EW103" s="70"/>
      <c r="EX103" s="70"/>
      <c r="EY103" s="70"/>
      <c r="EZ103" s="70"/>
      <c r="FA103" s="70"/>
      <c r="FB103" s="70"/>
      <c r="FC103" s="70"/>
      <c r="FD103" s="70"/>
      <c r="FE103" s="70"/>
      <c r="FF103" s="70"/>
      <c r="FG103" s="70"/>
      <c r="FH103" s="70"/>
      <c r="FI103" s="70"/>
      <c r="FJ103" s="70"/>
      <c r="FK103" s="70"/>
      <c r="FL103" s="70"/>
      <c r="FM103" s="70"/>
      <c r="FN103" s="70"/>
      <c r="FO103" s="70"/>
      <c r="FP103" s="70"/>
      <c r="FQ103" s="70"/>
      <c r="FR103" s="70"/>
      <c r="FS103" s="70"/>
      <c r="FT103" s="70"/>
      <c r="FU103" s="70"/>
      <c r="FV103" s="70"/>
      <c r="FW103" s="70"/>
      <c r="FX103" s="70"/>
      <c r="FY103" s="70"/>
      <c r="FZ103" s="70"/>
      <c r="GA103" s="70"/>
      <c r="GB103" s="70"/>
      <c r="GC103" s="70"/>
      <c r="GD103" s="70"/>
      <c r="GE103" s="70"/>
      <c r="GF103" s="70"/>
      <c r="GG103" s="70"/>
      <c r="GH103" s="70"/>
      <c r="GI103" s="70"/>
      <c r="GJ103" s="70"/>
    </row>
    <row r="104" spans="1:192" ht="50.1" customHeight="1" outlineLevel="1">
      <c r="A104" s="233" t="s">
        <v>328</v>
      </c>
      <c r="B104" s="211" t="s">
        <v>359</v>
      </c>
      <c r="C104" s="210" t="s">
        <v>360</v>
      </c>
      <c r="D104" s="202" t="s">
        <v>58</v>
      </c>
      <c r="E104" s="205" t="s">
        <v>361</v>
      </c>
      <c r="F104" s="206"/>
      <c r="G104" s="70" t="str">
        <f>Page1!$H97</f>
        <v>NA</v>
      </c>
      <c r="H104" s="70" t="str">
        <f>Page2!$H97</f>
        <v>NA</v>
      </c>
      <c r="I104" s="70" t="str">
        <f>Page3!$H97</f>
        <v>NA</v>
      </c>
      <c r="J104" s="70" t="str">
        <f>Page4!$H97</f>
        <v>NA</v>
      </c>
      <c r="K104" s="70" t="str">
        <f>Page5!$H97</f>
        <v>NA</v>
      </c>
      <c r="L104" s="70" t="str">
        <f>Page6!$H97</f>
        <v>NA</v>
      </c>
      <c r="M104" s="70" t="str">
        <f>Page7!$H97</f>
        <v>NA</v>
      </c>
      <c r="N104" s="70" t="str">
        <f>Page8!$H97</f>
        <v>Validé</v>
      </c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  <c r="AM104" s="70"/>
      <c r="AN104" s="70"/>
      <c r="AO104" s="70"/>
      <c r="AP104" s="70"/>
      <c r="AQ104" s="70"/>
      <c r="AR104" s="70"/>
      <c r="AS104" s="70"/>
      <c r="AT104" s="70"/>
      <c r="AU104" s="70"/>
      <c r="AV104" s="70"/>
      <c r="AW104" s="70"/>
      <c r="AX104" s="70"/>
      <c r="AY104" s="70"/>
      <c r="AZ104" s="70"/>
      <c r="BA104" s="70"/>
      <c r="BB104" s="70"/>
      <c r="BC104" s="70"/>
      <c r="BD104" s="70"/>
      <c r="BE104" s="70"/>
      <c r="BF104" s="70"/>
      <c r="BG104" s="70"/>
      <c r="BH104" s="70"/>
      <c r="BI104" s="70"/>
      <c r="BJ104" s="70"/>
      <c r="BK104" s="70"/>
      <c r="BL104" s="70"/>
      <c r="BM104" s="70"/>
      <c r="BN104" s="70"/>
      <c r="BO104" s="70"/>
      <c r="BP104" s="70"/>
      <c r="BQ104" s="70"/>
      <c r="BR104" s="70"/>
      <c r="BS104" s="70"/>
      <c r="BT104" s="70"/>
      <c r="BU104" s="70"/>
      <c r="BV104" s="70"/>
      <c r="BW104" s="70"/>
      <c r="BX104" s="70"/>
      <c r="BY104" s="70"/>
      <c r="BZ104" s="70"/>
      <c r="CA104" s="70"/>
      <c r="CB104" s="70"/>
      <c r="CC104" s="70"/>
      <c r="CD104" s="70"/>
      <c r="CE104" s="70"/>
      <c r="CF104" s="70"/>
      <c r="CG104" s="70"/>
      <c r="CH104" s="70"/>
      <c r="CI104" s="70"/>
      <c r="CJ104" s="70"/>
      <c r="CK104" s="70"/>
      <c r="CL104" s="70"/>
      <c r="CM104" s="70"/>
      <c r="CN104" s="70"/>
      <c r="CO104" s="70"/>
      <c r="CP104" s="70"/>
      <c r="CQ104" s="70"/>
      <c r="CR104" s="70"/>
      <c r="CS104" s="70"/>
      <c r="CT104" s="70"/>
      <c r="CU104" s="70"/>
      <c r="CV104" s="70"/>
      <c r="CW104" s="70"/>
      <c r="CX104" s="70"/>
      <c r="CY104" s="70"/>
      <c r="CZ104" s="70"/>
      <c r="DA104" s="70"/>
      <c r="DB104" s="70"/>
      <c r="DC104" s="70"/>
      <c r="DD104" s="70"/>
      <c r="DE104" s="70"/>
      <c r="DF104" s="70"/>
      <c r="DG104" s="70"/>
      <c r="DH104" s="70"/>
      <c r="DI104" s="70"/>
      <c r="DJ104" s="70"/>
      <c r="DK104" s="70"/>
      <c r="DL104" s="70"/>
      <c r="DM104" s="70"/>
      <c r="DN104" s="70"/>
      <c r="DO104" s="70"/>
      <c r="DP104" s="70"/>
      <c r="DQ104" s="70"/>
      <c r="DR104" s="70"/>
      <c r="DS104" s="70"/>
      <c r="DT104" s="70"/>
      <c r="DU104" s="70"/>
      <c r="DV104" s="70"/>
      <c r="DW104" s="70"/>
      <c r="DX104" s="70"/>
      <c r="DY104" s="70"/>
      <c r="DZ104" s="70"/>
      <c r="EA104" s="70"/>
      <c r="EB104" s="70"/>
      <c r="EC104" s="70"/>
      <c r="ED104" s="70"/>
      <c r="EE104" s="70"/>
      <c r="EF104" s="70"/>
      <c r="EG104" s="70"/>
      <c r="EH104" s="70"/>
      <c r="EI104" s="70"/>
      <c r="EJ104" s="70"/>
      <c r="EK104" s="70"/>
      <c r="EL104" s="70"/>
      <c r="EM104" s="70"/>
      <c r="EN104" s="70"/>
      <c r="EO104" s="70"/>
      <c r="EP104" s="70"/>
      <c r="EQ104" s="70"/>
      <c r="ER104" s="70"/>
      <c r="ES104" s="70"/>
      <c r="ET104" s="70"/>
      <c r="EU104" s="70"/>
      <c r="EV104" s="70"/>
      <c r="EW104" s="70"/>
      <c r="EX104" s="70"/>
      <c r="EY104" s="70"/>
      <c r="EZ104" s="70"/>
      <c r="FA104" s="70"/>
      <c r="FB104" s="70"/>
      <c r="FC104" s="70"/>
      <c r="FD104" s="70"/>
      <c r="FE104" s="70"/>
      <c r="FF104" s="70"/>
      <c r="FG104" s="70"/>
      <c r="FH104" s="70"/>
      <c r="FI104" s="70"/>
      <c r="FJ104" s="70"/>
      <c r="FK104" s="70"/>
      <c r="FL104" s="70"/>
      <c r="FM104" s="70"/>
      <c r="FN104" s="70"/>
      <c r="FO104" s="70"/>
      <c r="FP104" s="70"/>
      <c r="FQ104" s="70"/>
      <c r="FR104" s="70"/>
      <c r="FS104" s="70"/>
      <c r="FT104" s="70"/>
      <c r="FU104" s="70"/>
      <c r="FV104" s="70"/>
      <c r="FW104" s="70"/>
      <c r="FX104" s="70"/>
      <c r="FY104" s="70"/>
      <c r="FZ104" s="70"/>
      <c r="GA104" s="70"/>
      <c r="GB104" s="70"/>
      <c r="GC104" s="70"/>
      <c r="GD104" s="70"/>
      <c r="GE104" s="70"/>
      <c r="GF104" s="70"/>
      <c r="GG104" s="70"/>
      <c r="GH104" s="70"/>
      <c r="GI104" s="70"/>
      <c r="GJ104" s="70"/>
    </row>
    <row r="105" spans="1:192" ht="50.1" customHeight="1" outlineLevel="1">
      <c r="A105" s="232" t="s">
        <v>362</v>
      </c>
      <c r="B105" s="195" t="s">
        <v>363</v>
      </c>
      <c r="C105" s="208" t="s">
        <v>364</v>
      </c>
      <c r="D105" s="195" t="s">
        <v>58</v>
      </c>
      <c r="E105" s="208" t="s">
        <v>365</v>
      </c>
      <c r="F105" s="209"/>
      <c r="G105" s="70" t="str">
        <f>Page1!$H98</f>
        <v>NA</v>
      </c>
      <c r="H105" s="70" t="str">
        <f>Page2!$H98</f>
        <v>NA</v>
      </c>
      <c r="I105" s="70" t="str">
        <f>Page3!$H98</f>
        <v>NA</v>
      </c>
      <c r="J105" s="70" t="str">
        <f>Page4!$H98</f>
        <v>NA</v>
      </c>
      <c r="K105" s="70" t="str">
        <f>Page5!$H98</f>
        <v>NA</v>
      </c>
      <c r="L105" s="70" t="str">
        <f>Page6!$H98</f>
        <v>NA</v>
      </c>
      <c r="M105" s="70" t="str">
        <f>Page7!$H98</f>
        <v>NA</v>
      </c>
      <c r="N105" s="70" t="str">
        <f>Page8!$H98</f>
        <v>NA</v>
      </c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  <c r="AM105" s="70"/>
      <c r="AN105" s="70"/>
      <c r="AO105" s="70"/>
      <c r="AP105" s="70"/>
      <c r="AQ105" s="70"/>
      <c r="AR105" s="70"/>
      <c r="AS105" s="70"/>
      <c r="AT105" s="70"/>
      <c r="AU105" s="70"/>
      <c r="AV105" s="70"/>
      <c r="AW105" s="70"/>
      <c r="AX105" s="70"/>
      <c r="AY105" s="70"/>
      <c r="AZ105" s="70"/>
      <c r="BA105" s="70"/>
      <c r="BB105" s="70"/>
      <c r="BC105" s="70"/>
      <c r="BD105" s="70"/>
      <c r="BE105" s="70"/>
      <c r="BF105" s="70"/>
      <c r="BG105" s="70"/>
      <c r="BH105" s="70"/>
      <c r="BI105" s="70"/>
      <c r="BJ105" s="70"/>
      <c r="BK105" s="70"/>
      <c r="BL105" s="70"/>
      <c r="BM105" s="70"/>
      <c r="BN105" s="70"/>
      <c r="BO105" s="70"/>
      <c r="BP105" s="70"/>
      <c r="BQ105" s="70"/>
      <c r="BR105" s="70"/>
      <c r="BS105" s="70"/>
      <c r="BT105" s="70"/>
      <c r="BU105" s="70"/>
      <c r="BV105" s="70"/>
      <c r="BW105" s="70"/>
      <c r="BX105" s="70"/>
      <c r="BY105" s="70"/>
      <c r="BZ105" s="70"/>
      <c r="CA105" s="70"/>
      <c r="CB105" s="70"/>
      <c r="CC105" s="70"/>
      <c r="CD105" s="70"/>
      <c r="CE105" s="70"/>
      <c r="CF105" s="70"/>
      <c r="CG105" s="70"/>
      <c r="CH105" s="70"/>
      <c r="CI105" s="70"/>
      <c r="CJ105" s="70"/>
      <c r="CK105" s="70"/>
      <c r="CL105" s="70"/>
      <c r="CM105" s="70"/>
      <c r="CN105" s="70"/>
      <c r="CO105" s="70"/>
      <c r="CP105" s="70"/>
      <c r="CQ105" s="70"/>
      <c r="CR105" s="70"/>
      <c r="CS105" s="70"/>
      <c r="CT105" s="70"/>
      <c r="CU105" s="70"/>
      <c r="CV105" s="70"/>
      <c r="CW105" s="70"/>
      <c r="CX105" s="70"/>
      <c r="CY105" s="70"/>
      <c r="CZ105" s="70"/>
      <c r="DA105" s="70"/>
      <c r="DB105" s="70"/>
      <c r="DC105" s="70"/>
      <c r="DD105" s="70"/>
      <c r="DE105" s="70"/>
      <c r="DF105" s="70"/>
      <c r="DG105" s="70"/>
      <c r="DH105" s="70"/>
      <c r="DI105" s="70"/>
      <c r="DJ105" s="70"/>
      <c r="DK105" s="70"/>
      <c r="DL105" s="70"/>
      <c r="DM105" s="70"/>
      <c r="DN105" s="70"/>
      <c r="DO105" s="70"/>
      <c r="DP105" s="70"/>
      <c r="DQ105" s="70"/>
      <c r="DR105" s="70"/>
      <c r="DS105" s="70"/>
      <c r="DT105" s="70"/>
      <c r="DU105" s="70"/>
      <c r="DV105" s="70"/>
      <c r="DW105" s="70"/>
      <c r="DX105" s="70"/>
      <c r="DY105" s="70"/>
      <c r="DZ105" s="70"/>
      <c r="EA105" s="70"/>
      <c r="EB105" s="70"/>
      <c r="EC105" s="70"/>
      <c r="ED105" s="70"/>
      <c r="EE105" s="70"/>
      <c r="EF105" s="70"/>
      <c r="EG105" s="70"/>
      <c r="EH105" s="70"/>
      <c r="EI105" s="70"/>
      <c r="EJ105" s="70"/>
      <c r="EK105" s="70"/>
      <c r="EL105" s="70"/>
      <c r="EM105" s="70"/>
      <c r="EN105" s="70"/>
      <c r="EO105" s="70"/>
      <c r="EP105" s="70"/>
      <c r="EQ105" s="70"/>
      <c r="ER105" s="70"/>
      <c r="ES105" s="70"/>
      <c r="ET105" s="70"/>
      <c r="EU105" s="70"/>
      <c r="EV105" s="70"/>
      <c r="EW105" s="70"/>
      <c r="EX105" s="70"/>
      <c r="EY105" s="70"/>
      <c r="EZ105" s="70"/>
      <c r="FA105" s="70"/>
      <c r="FB105" s="70"/>
      <c r="FC105" s="70"/>
      <c r="FD105" s="70"/>
      <c r="FE105" s="70"/>
      <c r="FF105" s="70"/>
      <c r="FG105" s="70"/>
      <c r="FH105" s="70"/>
      <c r="FI105" s="70"/>
      <c r="FJ105" s="70"/>
      <c r="FK105" s="70"/>
      <c r="FL105" s="70"/>
      <c r="FM105" s="70"/>
      <c r="FN105" s="70"/>
      <c r="FO105" s="70"/>
      <c r="FP105" s="70"/>
      <c r="FQ105" s="70"/>
      <c r="FR105" s="70"/>
      <c r="FS105" s="70"/>
      <c r="FT105" s="70"/>
      <c r="FU105" s="70"/>
      <c r="FV105" s="70"/>
      <c r="FW105" s="70"/>
      <c r="FX105" s="70"/>
      <c r="FY105" s="70"/>
      <c r="FZ105" s="70"/>
      <c r="GA105" s="70"/>
      <c r="GB105" s="70"/>
      <c r="GC105" s="70"/>
      <c r="GD105" s="70"/>
      <c r="GE105" s="70"/>
      <c r="GF105" s="70"/>
      <c r="GG105" s="70"/>
      <c r="GH105" s="70"/>
      <c r="GI105" s="70"/>
      <c r="GJ105" s="70"/>
    </row>
    <row r="106" spans="1:192" ht="50.1" customHeight="1" outlineLevel="1">
      <c r="A106" s="232" t="s">
        <v>362</v>
      </c>
      <c r="B106" s="211" t="s">
        <v>366</v>
      </c>
      <c r="C106" s="210" t="s">
        <v>367</v>
      </c>
      <c r="D106" s="202" t="s">
        <v>58</v>
      </c>
      <c r="E106" s="205" t="s">
        <v>368</v>
      </c>
      <c r="F106" s="206"/>
      <c r="G106" s="70" t="str">
        <f>Page1!$H99</f>
        <v>Validé</v>
      </c>
      <c r="H106" s="70" t="str">
        <f>Page2!$H99</f>
        <v>Validé</v>
      </c>
      <c r="I106" s="70" t="str">
        <f>Page3!$H99</f>
        <v>Validé</v>
      </c>
      <c r="J106" s="70" t="str">
        <f>Page4!$H99</f>
        <v>Validé</v>
      </c>
      <c r="K106" s="70" t="str">
        <f>Page5!$H99</f>
        <v>Validé</v>
      </c>
      <c r="L106" s="70" t="str">
        <f>Page6!$H99</f>
        <v>Validé</v>
      </c>
      <c r="M106" s="70" t="str">
        <f>Page7!$H99</f>
        <v>Validé</v>
      </c>
      <c r="N106" s="70" t="str">
        <f>Page8!$H99</f>
        <v>Validé</v>
      </c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  <c r="AM106" s="70"/>
      <c r="AN106" s="70"/>
      <c r="AO106" s="70"/>
      <c r="AP106" s="70"/>
      <c r="AQ106" s="70"/>
      <c r="AR106" s="70"/>
      <c r="AS106" s="70"/>
      <c r="AT106" s="70"/>
      <c r="AU106" s="70"/>
      <c r="AV106" s="70"/>
      <c r="AW106" s="70"/>
      <c r="AX106" s="70"/>
      <c r="AY106" s="70"/>
      <c r="AZ106" s="70"/>
      <c r="BA106" s="70"/>
      <c r="BB106" s="70"/>
      <c r="BC106" s="70"/>
      <c r="BD106" s="70"/>
      <c r="BE106" s="70"/>
      <c r="BF106" s="70"/>
      <c r="BG106" s="70"/>
      <c r="BH106" s="70"/>
      <c r="BI106" s="70"/>
      <c r="BJ106" s="70"/>
      <c r="BK106" s="70"/>
      <c r="BL106" s="70"/>
      <c r="BM106" s="70"/>
      <c r="BN106" s="70"/>
      <c r="BO106" s="70"/>
      <c r="BP106" s="70"/>
      <c r="BQ106" s="70"/>
      <c r="BR106" s="70"/>
      <c r="BS106" s="70"/>
      <c r="BT106" s="70"/>
      <c r="BU106" s="70"/>
      <c r="BV106" s="70"/>
      <c r="BW106" s="70"/>
      <c r="BX106" s="70"/>
      <c r="BY106" s="70"/>
      <c r="BZ106" s="70"/>
      <c r="CA106" s="70"/>
      <c r="CB106" s="70"/>
      <c r="CC106" s="70"/>
      <c r="CD106" s="70"/>
      <c r="CE106" s="70"/>
      <c r="CF106" s="70"/>
      <c r="CG106" s="70"/>
      <c r="CH106" s="70"/>
      <c r="CI106" s="70"/>
      <c r="CJ106" s="70"/>
      <c r="CK106" s="70"/>
      <c r="CL106" s="70"/>
      <c r="CM106" s="70"/>
      <c r="CN106" s="70"/>
      <c r="CO106" s="70"/>
      <c r="CP106" s="70"/>
      <c r="CQ106" s="70"/>
      <c r="CR106" s="70"/>
      <c r="CS106" s="70"/>
      <c r="CT106" s="70"/>
      <c r="CU106" s="70"/>
      <c r="CV106" s="70"/>
      <c r="CW106" s="70"/>
      <c r="CX106" s="70"/>
      <c r="CY106" s="70"/>
      <c r="CZ106" s="70"/>
      <c r="DA106" s="70"/>
      <c r="DB106" s="70"/>
      <c r="DC106" s="70"/>
      <c r="DD106" s="70"/>
      <c r="DE106" s="70"/>
      <c r="DF106" s="70"/>
      <c r="DG106" s="70"/>
      <c r="DH106" s="70"/>
      <c r="DI106" s="70"/>
      <c r="DJ106" s="70"/>
      <c r="DK106" s="70"/>
      <c r="DL106" s="70"/>
      <c r="DM106" s="70"/>
      <c r="DN106" s="70"/>
      <c r="DO106" s="70"/>
      <c r="DP106" s="70"/>
      <c r="DQ106" s="70"/>
      <c r="DR106" s="70"/>
      <c r="DS106" s="70"/>
      <c r="DT106" s="70"/>
      <c r="DU106" s="70"/>
      <c r="DV106" s="70"/>
      <c r="DW106" s="70"/>
      <c r="DX106" s="70"/>
      <c r="DY106" s="70"/>
      <c r="DZ106" s="70"/>
      <c r="EA106" s="70"/>
      <c r="EB106" s="70"/>
      <c r="EC106" s="70"/>
      <c r="ED106" s="70"/>
      <c r="EE106" s="70"/>
      <c r="EF106" s="70"/>
      <c r="EG106" s="70"/>
      <c r="EH106" s="70"/>
      <c r="EI106" s="70"/>
      <c r="EJ106" s="70"/>
      <c r="EK106" s="70"/>
      <c r="EL106" s="70"/>
      <c r="EM106" s="70"/>
      <c r="EN106" s="70"/>
      <c r="EO106" s="70"/>
      <c r="EP106" s="70"/>
      <c r="EQ106" s="70"/>
      <c r="ER106" s="70"/>
      <c r="ES106" s="70"/>
      <c r="ET106" s="70"/>
      <c r="EU106" s="70"/>
      <c r="EV106" s="70"/>
      <c r="EW106" s="70"/>
      <c r="EX106" s="70"/>
      <c r="EY106" s="70"/>
      <c r="EZ106" s="70"/>
      <c r="FA106" s="70"/>
      <c r="FB106" s="70"/>
      <c r="FC106" s="70"/>
      <c r="FD106" s="70"/>
      <c r="FE106" s="70"/>
      <c r="FF106" s="70"/>
      <c r="FG106" s="70"/>
      <c r="FH106" s="70"/>
      <c r="FI106" s="70"/>
      <c r="FJ106" s="70"/>
      <c r="FK106" s="70"/>
      <c r="FL106" s="70"/>
      <c r="FM106" s="70"/>
      <c r="FN106" s="70"/>
      <c r="FO106" s="70"/>
      <c r="FP106" s="70"/>
      <c r="FQ106" s="70"/>
      <c r="FR106" s="70"/>
      <c r="FS106" s="70"/>
      <c r="FT106" s="70"/>
      <c r="FU106" s="70"/>
      <c r="FV106" s="70"/>
      <c r="FW106" s="70"/>
      <c r="FX106" s="70"/>
      <c r="FY106" s="70"/>
      <c r="FZ106" s="70"/>
      <c r="GA106" s="70"/>
      <c r="GB106" s="70"/>
      <c r="GC106" s="70"/>
      <c r="GD106" s="70"/>
      <c r="GE106" s="70"/>
      <c r="GF106" s="70"/>
      <c r="GG106" s="70"/>
      <c r="GH106" s="70"/>
      <c r="GI106" s="70"/>
      <c r="GJ106" s="70"/>
    </row>
    <row r="107" spans="1:192" ht="50.1" customHeight="1" outlineLevel="1">
      <c r="A107" s="232" t="s">
        <v>362</v>
      </c>
      <c r="B107" s="195" t="s">
        <v>369</v>
      </c>
      <c r="C107" s="208" t="s">
        <v>370</v>
      </c>
      <c r="D107" s="195" t="s">
        <v>58</v>
      </c>
      <c r="E107" s="208" t="s">
        <v>371</v>
      </c>
      <c r="F107" s="209"/>
      <c r="G107" s="70" t="str">
        <f>Page1!$H100</f>
        <v>Invalidé</v>
      </c>
      <c r="H107" s="70" t="str">
        <f>Page2!$H100</f>
        <v>Invalidé</v>
      </c>
      <c r="I107" s="70" t="str">
        <f>Page3!$H100</f>
        <v>Invalidé</v>
      </c>
      <c r="J107" s="70" t="str">
        <f>Page4!$H100</f>
        <v>Invalidé</v>
      </c>
      <c r="K107" s="70" t="str">
        <f>Page5!$H100</f>
        <v>Invalidé</v>
      </c>
      <c r="L107" s="70" t="str">
        <f>Page6!$H100</f>
        <v>Invalidé</v>
      </c>
      <c r="M107" s="70" t="str">
        <f>Page7!$H100</f>
        <v>Invalidé</v>
      </c>
      <c r="N107" s="70" t="str">
        <f>Page8!$H100</f>
        <v>Invalidé</v>
      </c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70"/>
      <c r="AH107" s="70"/>
      <c r="AI107" s="70"/>
      <c r="AJ107" s="70"/>
      <c r="AK107" s="70"/>
      <c r="AL107" s="70"/>
      <c r="AM107" s="70"/>
      <c r="AN107" s="70"/>
      <c r="AO107" s="70"/>
      <c r="AP107" s="70"/>
      <c r="AQ107" s="70"/>
      <c r="AR107" s="70"/>
      <c r="AS107" s="70"/>
      <c r="AT107" s="70"/>
      <c r="AU107" s="70"/>
      <c r="AV107" s="70"/>
      <c r="AW107" s="70"/>
      <c r="AX107" s="70"/>
      <c r="AY107" s="70"/>
      <c r="AZ107" s="70"/>
      <c r="BA107" s="70"/>
      <c r="BB107" s="70"/>
      <c r="BC107" s="70"/>
      <c r="BD107" s="70"/>
      <c r="BE107" s="70"/>
      <c r="BF107" s="70"/>
      <c r="BG107" s="70"/>
      <c r="BH107" s="70"/>
      <c r="BI107" s="70"/>
      <c r="BJ107" s="70"/>
      <c r="BK107" s="70"/>
      <c r="BL107" s="70"/>
      <c r="BM107" s="70"/>
      <c r="BN107" s="70"/>
      <c r="BO107" s="70"/>
      <c r="BP107" s="70"/>
      <c r="BQ107" s="70"/>
      <c r="BR107" s="70"/>
      <c r="BS107" s="70"/>
      <c r="BT107" s="70"/>
      <c r="BU107" s="70"/>
      <c r="BV107" s="70"/>
      <c r="BW107" s="70"/>
      <c r="BX107" s="70"/>
      <c r="BY107" s="70"/>
      <c r="BZ107" s="70"/>
      <c r="CA107" s="70"/>
      <c r="CB107" s="70"/>
      <c r="CC107" s="70"/>
      <c r="CD107" s="70"/>
      <c r="CE107" s="70"/>
      <c r="CF107" s="70"/>
      <c r="CG107" s="70"/>
      <c r="CH107" s="70"/>
      <c r="CI107" s="70"/>
      <c r="CJ107" s="70"/>
      <c r="CK107" s="70"/>
      <c r="CL107" s="70"/>
      <c r="CM107" s="70"/>
      <c r="CN107" s="70"/>
      <c r="CO107" s="70"/>
      <c r="CP107" s="70"/>
      <c r="CQ107" s="70"/>
      <c r="CR107" s="70"/>
      <c r="CS107" s="70"/>
      <c r="CT107" s="70"/>
      <c r="CU107" s="70"/>
      <c r="CV107" s="70"/>
      <c r="CW107" s="70"/>
      <c r="CX107" s="70"/>
      <c r="CY107" s="70"/>
      <c r="CZ107" s="70"/>
      <c r="DA107" s="70"/>
      <c r="DB107" s="70"/>
      <c r="DC107" s="70"/>
      <c r="DD107" s="70"/>
      <c r="DE107" s="70"/>
      <c r="DF107" s="70"/>
      <c r="DG107" s="70"/>
      <c r="DH107" s="70"/>
      <c r="DI107" s="70"/>
      <c r="DJ107" s="70"/>
      <c r="DK107" s="70"/>
      <c r="DL107" s="70"/>
      <c r="DM107" s="70"/>
      <c r="DN107" s="70"/>
      <c r="DO107" s="70"/>
      <c r="DP107" s="70"/>
      <c r="DQ107" s="70"/>
      <c r="DR107" s="70"/>
      <c r="DS107" s="70"/>
      <c r="DT107" s="70"/>
      <c r="DU107" s="70"/>
      <c r="DV107" s="70"/>
      <c r="DW107" s="70"/>
      <c r="DX107" s="70"/>
      <c r="DY107" s="70"/>
      <c r="DZ107" s="70"/>
      <c r="EA107" s="70"/>
      <c r="EB107" s="70"/>
      <c r="EC107" s="70"/>
      <c r="ED107" s="70"/>
      <c r="EE107" s="70"/>
      <c r="EF107" s="70"/>
      <c r="EG107" s="70"/>
      <c r="EH107" s="70"/>
      <c r="EI107" s="70"/>
      <c r="EJ107" s="70"/>
      <c r="EK107" s="70"/>
      <c r="EL107" s="70"/>
      <c r="EM107" s="70"/>
      <c r="EN107" s="70"/>
      <c r="EO107" s="70"/>
      <c r="EP107" s="70"/>
      <c r="EQ107" s="70"/>
      <c r="ER107" s="70"/>
      <c r="ES107" s="70"/>
      <c r="ET107" s="70"/>
      <c r="EU107" s="70"/>
      <c r="EV107" s="70"/>
      <c r="EW107" s="70"/>
      <c r="EX107" s="70"/>
      <c r="EY107" s="70"/>
      <c r="EZ107" s="70"/>
      <c r="FA107" s="70"/>
      <c r="FB107" s="70"/>
      <c r="FC107" s="70"/>
      <c r="FD107" s="70"/>
      <c r="FE107" s="70"/>
      <c r="FF107" s="70"/>
      <c r="FG107" s="70"/>
      <c r="FH107" s="70"/>
      <c r="FI107" s="70"/>
      <c r="FJ107" s="70"/>
      <c r="FK107" s="70"/>
      <c r="FL107" s="70"/>
      <c r="FM107" s="70"/>
      <c r="FN107" s="70"/>
      <c r="FO107" s="70"/>
      <c r="FP107" s="70"/>
      <c r="FQ107" s="70"/>
      <c r="FR107" s="70"/>
      <c r="FS107" s="70"/>
      <c r="FT107" s="70"/>
      <c r="FU107" s="70"/>
      <c r="FV107" s="70"/>
      <c r="FW107" s="70"/>
      <c r="FX107" s="70"/>
      <c r="FY107" s="70"/>
      <c r="FZ107" s="70"/>
      <c r="GA107" s="70"/>
      <c r="GB107" s="70"/>
      <c r="GC107" s="70"/>
      <c r="GD107" s="70"/>
      <c r="GE107" s="70"/>
      <c r="GF107" s="70"/>
      <c r="GG107" s="70"/>
      <c r="GH107" s="70"/>
      <c r="GI107" s="70"/>
      <c r="GJ107" s="70"/>
    </row>
    <row r="108" spans="1:192" ht="50.1" customHeight="1" outlineLevel="1">
      <c r="A108" s="232" t="s">
        <v>362</v>
      </c>
      <c r="B108" s="211" t="s">
        <v>375</v>
      </c>
      <c r="C108" s="218" t="s">
        <v>376</v>
      </c>
      <c r="D108" s="211" t="s">
        <v>58</v>
      </c>
      <c r="E108" s="218" t="s">
        <v>377</v>
      </c>
      <c r="F108" s="216"/>
      <c r="G108" s="70" t="str">
        <f>Page1!$H101</f>
        <v>NA</v>
      </c>
      <c r="H108" s="70" t="str">
        <f>Page2!$H101</f>
        <v>NA</v>
      </c>
      <c r="I108" s="70" t="str">
        <f>Page3!$H101</f>
        <v>NA</v>
      </c>
      <c r="J108" s="70" t="str">
        <f>Page4!$H101</f>
        <v>NA</v>
      </c>
      <c r="K108" s="70" t="str">
        <f>Page5!$H101</f>
        <v>NA</v>
      </c>
      <c r="L108" s="70" t="str">
        <f>Page6!$H101</f>
        <v>NA</v>
      </c>
      <c r="M108" s="70" t="str">
        <f>Page7!$H101</f>
        <v>NA</v>
      </c>
      <c r="N108" s="70" t="str">
        <f>Page8!$H101</f>
        <v>NA</v>
      </c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  <c r="AM108" s="70"/>
      <c r="AN108" s="70"/>
      <c r="AO108" s="70"/>
      <c r="AP108" s="70"/>
      <c r="AQ108" s="70"/>
      <c r="AR108" s="70"/>
      <c r="AS108" s="70"/>
      <c r="AT108" s="70"/>
      <c r="AU108" s="70"/>
      <c r="AV108" s="70"/>
      <c r="AW108" s="70"/>
      <c r="AX108" s="70"/>
      <c r="AY108" s="70"/>
      <c r="AZ108" s="70"/>
      <c r="BA108" s="70"/>
      <c r="BB108" s="70"/>
      <c r="BC108" s="70"/>
      <c r="BD108" s="70"/>
      <c r="BE108" s="70"/>
      <c r="BF108" s="70"/>
      <c r="BG108" s="70"/>
      <c r="BH108" s="70"/>
      <c r="BI108" s="70"/>
      <c r="BJ108" s="70"/>
      <c r="BK108" s="70"/>
      <c r="BL108" s="70"/>
      <c r="BM108" s="70"/>
      <c r="BN108" s="70"/>
      <c r="BO108" s="70"/>
      <c r="BP108" s="70"/>
      <c r="BQ108" s="70"/>
      <c r="BR108" s="70"/>
      <c r="BS108" s="70"/>
      <c r="BT108" s="70"/>
      <c r="BU108" s="70"/>
      <c r="BV108" s="70"/>
      <c r="BW108" s="70"/>
      <c r="BX108" s="70"/>
      <c r="BY108" s="70"/>
      <c r="BZ108" s="70"/>
      <c r="CA108" s="70"/>
      <c r="CB108" s="70"/>
      <c r="CC108" s="70"/>
      <c r="CD108" s="70"/>
      <c r="CE108" s="70"/>
      <c r="CF108" s="70"/>
      <c r="CG108" s="70"/>
      <c r="CH108" s="70"/>
      <c r="CI108" s="70"/>
      <c r="CJ108" s="70"/>
      <c r="CK108" s="70"/>
      <c r="CL108" s="70"/>
      <c r="CM108" s="70"/>
      <c r="CN108" s="70"/>
      <c r="CO108" s="70"/>
      <c r="CP108" s="70"/>
      <c r="CQ108" s="70"/>
      <c r="CR108" s="70"/>
      <c r="CS108" s="70"/>
      <c r="CT108" s="70"/>
      <c r="CU108" s="70"/>
      <c r="CV108" s="70"/>
      <c r="CW108" s="70"/>
      <c r="CX108" s="70"/>
      <c r="CY108" s="70"/>
      <c r="CZ108" s="70"/>
      <c r="DA108" s="70"/>
      <c r="DB108" s="70"/>
      <c r="DC108" s="70"/>
      <c r="DD108" s="70"/>
      <c r="DE108" s="70"/>
      <c r="DF108" s="70"/>
      <c r="DG108" s="70"/>
      <c r="DH108" s="70"/>
      <c r="DI108" s="70"/>
      <c r="DJ108" s="70"/>
      <c r="DK108" s="70"/>
      <c r="DL108" s="70"/>
      <c r="DM108" s="70"/>
      <c r="DN108" s="70"/>
      <c r="DO108" s="70"/>
      <c r="DP108" s="70"/>
      <c r="DQ108" s="70"/>
      <c r="DR108" s="70"/>
      <c r="DS108" s="70"/>
      <c r="DT108" s="70"/>
      <c r="DU108" s="70"/>
      <c r="DV108" s="70"/>
      <c r="DW108" s="70"/>
      <c r="DX108" s="70"/>
      <c r="DY108" s="70"/>
      <c r="DZ108" s="70"/>
      <c r="EA108" s="70"/>
      <c r="EB108" s="70"/>
      <c r="EC108" s="70"/>
      <c r="ED108" s="70"/>
      <c r="EE108" s="70"/>
      <c r="EF108" s="70"/>
      <c r="EG108" s="70"/>
      <c r="EH108" s="70"/>
      <c r="EI108" s="70"/>
      <c r="EJ108" s="70"/>
      <c r="EK108" s="70"/>
      <c r="EL108" s="70"/>
      <c r="EM108" s="70"/>
      <c r="EN108" s="70"/>
      <c r="EO108" s="70"/>
      <c r="EP108" s="70"/>
      <c r="EQ108" s="70"/>
      <c r="ER108" s="70"/>
      <c r="ES108" s="70"/>
      <c r="ET108" s="70"/>
      <c r="EU108" s="70"/>
      <c r="EV108" s="70"/>
      <c r="EW108" s="70"/>
      <c r="EX108" s="70"/>
      <c r="EY108" s="70"/>
      <c r="EZ108" s="70"/>
      <c r="FA108" s="70"/>
      <c r="FB108" s="70"/>
      <c r="FC108" s="70"/>
      <c r="FD108" s="70"/>
      <c r="FE108" s="70"/>
      <c r="FF108" s="70"/>
      <c r="FG108" s="70"/>
      <c r="FH108" s="70"/>
      <c r="FI108" s="70"/>
      <c r="FJ108" s="70"/>
      <c r="FK108" s="70"/>
      <c r="FL108" s="70"/>
      <c r="FM108" s="70"/>
      <c r="FN108" s="70"/>
      <c r="FO108" s="70"/>
      <c r="FP108" s="70"/>
      <c r="FQ108" s="70"/>
      <c r="FR108" s="70"/>
      <c r="FS108" s="70"/>
      <c r="FT108" s="70"/>
      <c r="FU108" s="70"/>
      <c r="FV108" s="70"/>
      <c r="FW108" s="70"/>
      <c r="FX108" s="70"/>
      <c r="FY108" s="70"/>
      <c r="FZ108" s="70"/>
      <c r="GA108" s="70"/>
      <c r="GB108" s="70"/>
      <c r="GC108" s="70"/>
      <c r="GD108" s="70"/>
      <c r="GE108" s="70"/>
      <c r="GF108" s="70"/>
      <c r="GG108" s="70"/>
      <c r="GH108" s="70"/>
      <c r="GI108" s="70"/>
      <c r="GJ108" s="70"/>
    </row>
    <row r="109" spans="1:192" ht="50.1" customHeight="1" outlineLevel="1">
      <c r="A109" s="232" t="s">
        <v>362</v>
      </c>
      <c r="B109" s="195" t="s">
        <v>378</v>
      </c>
      <c r="C109" s="208" t="s">
        <v>379</v>
      </c>
      <c r="D109" s="195" t="s">
        <v>58</v>
      </c>
      <c r="E109" s="208" t="s">
        <v>380</v>
      </c>
      <c r="F109" s="209"/>
      <c r="G109" s="70" t="str">
        <f>Page1!$H102</f>
        <v>NA</v>
      </c>
      <c r="H109" s="70" t="str">
        <f>Page2!$H102</f>
        <v>NA</v>
      </c>
      <c r="I109" s="70" t="str">
        <f>Page3!$H102</f>
        <v>NA</v>
      </c>
      <c r="J109" s="70" t="str">
        <f>Page4!$H102</f>
        <v>NA</v>
      </c>
      <c r="K109" s="70" t="str">
        <f>Page5!$H102</f>
        <v>NA</v>
      </c>
      <c r="L109" s="70" t="str">
        <f>Page6!$H102</f>
        <v>NA</v>
      </c>
      <c r="M109" s="70" t="str">
        <f>Page7!$H102</f>
        <v>NA</v>
      </c>
      <c r="N109" s="70" t="str">
        <f>Page8!$H102</f>
        <v>NA</v>
      </c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  <c r="AM109" s="70"/>
      <c r="AN109" s="70"/>
      <c r="AO109" s="70"/>
      <c r="AP109" s="70"/>
      <c r="AQ109" s="70"/>
      <c r="AR109" s="70"/>
      <c r="AS109" s="70"/>
      <c r="AT109" s="70"/>
      <c r="AU109" s="70"/>
      <c r="AV109" s="70"/>
      <c r="AW109" s="70"/>
      <c r="AX109" s="70"/>
      <c r="AY109" s="70"/>
      <c r="AZ109" s="70"/>
      <c r="BA109" s="70"/>
      <c r="BB109" s="70"/>
      <c r="BC109" s="70"/>
      <c r="BD109" s="70"/>
      <c r="BE109" s="70"/>
      <c r="BF109" s="70"/>
      <c r="BG109" s="70"/>
      <c r="BH109" s="70"/>
      <c r="BI109" s="70"/>
      <c r="BJ109" s="70"/>
      <c r="BK109" s="70"/>
      <c r="BL109" s="70"/>
      <c r="BM109" s="70"/>
      <c r="BN109" s="70"/>
      <c r="BO109" s="70"/>
      <c r="BP109" s="70"/>
      <c r="BQ109" s="70"/>
      <c r="BR109" s="70"/>
      <c r="BS109" s="70"/>
      <c r="BT109" s="70"/>
      <c r="BU109" s="70"/>
      <c r="BV109" s="70"/>
      <c r="BW109" s="70"/>
      <c r="BX109" s="70"/>
      <c r="BY109" s="70"/>
      <c r="BZ109" s="70"/>
      <c r="CA109" s="70"/>
      <c r="CB109" s="70"/>
      <c r="CC109" s="70"/>
      <c r="CD109" s="70"/>
      <c r="CE109" s="70"/>
      <c r="CF109" s="70"/>
      <c r="CG109" s="70"/>
      <c r="CH109" s="70"/>
      <c r="CI109" s="70"/>
      <c r="CJ109" s="70"/>
      <c r="CK109" s="70"/>
      <c r="CL109" s="70"/>
      <c r="CM109" s="70"/>
      <c r="CN109" s="70"/>
      <c r="CO109" s="70"/>
      <c r="CP109" s="70"/>
      <c r="CQ109" s="70"/>
      <c r="CR109" s="70"/>
      <c r="CS109" s="70"/>
      <c r="CT109" s="70"/>
      <c r="CU109" s="70"/>
      <c r="CV109" s="70"/>
      <c r="CW109" s="70"/>
      <c r="CX109" s="70"/>
      <c r="CY109" s="70"/>
      <c r="CZ109" s="70"/>
      <c r="DA109" s="70"/>
      <c r="DB109" s="70"/>
      <c r="DC109" s="70"/>
      <c r="DD109" s="70"/>
      <c r="DE109" s="70"/>
      <c r="DF109" s="70"/>
      <c r="DG109" s="70"/>
      <c r="DH109" s="70"/>
      <c r="DI109" s="70"/>
      <c r="DJ109" s="70"/>
      <c r="DK109" s="70"/>
      <c r="DL109" s="70"/>
      <c r="DM109" s="70"/>
      <c r="DN109" s="70"/>
      <c r="DO109" s="70"/>
      <c r="DP109" s="70"/>
      <c r="DQ109" s="70"/>
      <c r="DR109" s="70"/>
      <c r="DS109" s="70"/>
      <c r="DT109" s="70"/>
      <c r="DU109" s="70"/>
      <c r="DV109" s="70"/>
      <c r="DW109" s="70"/>
      <c r="DX109" s="70"/>
      <c r="DY109" s="70"/>
      <c r="DZ109" s="70"/>
      <c r="EA109" s="70"/>
      <c r="EB109" s="70"/>
      <c r="EC109" s="70"/>
      <c r="ED109" s="70"/>
      <c r="EE109" s="70"/>
      <c r="EF109" s="70"/>
      <c r="EG109" s="70"/>
      <c r="EH109" s="70"/>
      <c r="EI109" s="70"/>
      <c r="EJ109" s="70"/>
      <c r="EK109" s="70"/>
      <c r="EL109" s="70"/>
      <c r="EM109" s="70"/>
      <c r="EN109" s="70"/>
      <c r="EO109" s="70"/>
      <c r="EP109" s="70"/>
      <c r="EQ109" s="70"/>
      <c r="ER109" s="70"/>
      <c r="ES109" s="70"/>
      <c r="ET109" s="70"/>
      <c r="EU109" s="70"/>
      <c r="EV109" s="70"/>
      <c r="EW109" s="70"/>
      <c r="EX109" s="70"/>
      <c r="EY109" s="70"/>
      <c r="EZ109" s="70"/>
      <c r="FA109" s="70"/>
      <c r="FB109" s="70"/>
      <c r="FC109" s="70"/>
      <c r="FD109" s="70"/>
      <c r="FE109" s="70"/>
      <c r="FF109" s="70"/>
      <c r="FG109" s="70"/>
      <c r="FH109" s="70"/>
      <c r="FI109" s="70"/>
      <c r="FJ109" s="70"/>
      <c r="FK109" s="70"/>
      <c r="FL109" s="70"/>
      <c r="FM109" s="70"/>
      <c r="FN109" s="70"/>
      <c r="FO109" s="70"/>
      <c r="FP109" s="70"/>
      <c r="FQ109" s="70"/>
      <c r="FR109" s="70"/>
      <c r="FS109" s="70"/>
      <c r="FT109" s="70"/>
      <c r="FU109" s="70"/>
      <c r="FV109" s="70"/>
      <c r="FW109" s="70"/>
      <c r="FX109" s="70"/>
      <c r="FY109" s="70"/>
      <c r="FZ109" s="70"/>
      <c r="GA109" s="70"/>
      <c r="GB109" s="70"/>
      <c r="GC109" s="70"/>
      <c r="GD109" s="70"/>
      <c r="GE109" s="70"/>
      <c r="GF109" s="70"/>
      <c r="GG109" s="70"/>
      <c r="GH109" s="70"/>
      <c r="GI109" s="70"/>
      <c r="GJ109" s="70"/>
    </row>
    <row r="110" spans="1:192" ht="50.1" customHeight="1" outlineLevel="1">
      <c r="A110" s="232" t="s">
        <v>362</v>
      </c>
      <c r="B110" s="211" t="s">
        <v>381</v>
      </c>
      <c r="C110" s="210" t="s">
        <v>382</v>
      </c>
      <c r="D110" s="202" t="s">
        <v>58</v>
      </c>
      <c r="E110" s="210" t="s">
        <v>383</v>
      </c>
      <c r="F110" s="206"/>
      <c r="G110" s="70" t="str">
        <f>Page1!$H103</f>
        <v>NA</v>
      </c>
      <c r="H110" s="70" t="str">
        <f>Page2!$H103</f>
        <v>NA</v>
      </c>
      <c r="I110" s="70" t="str">
        <f>Page3!$H103</f>
        <v>NA</v>
      </c>
      <c r="J110" s="70" t="str">
        <f>Page4!$H103</f>
        <v>NA</v>
      </c>
      <c r="K110" s="70" t="str">
        <f>Page5!$H103</f>
        <v>NA</v>
      </c>
      <c r="L110" s="70" t="str">
        <f>Page6!$H103</f>
        <v>NA</v>
      </c>
      <c r="M110" s="70" t="str">
        <f>Page7!$H103</f>
        <v>NA</v>
      </c>
      <c r="N110" s="70" t="str">
        <f>Page8!$H103</f>
        <v>NA</v>
      </c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  <c r="AM110" s="70"/>
      <c r="AN110" s="70"/>
      <c r="AO110" s="70"/>
      <c r="AP110" s="70"/>
      <c r="AQ110" s="70"/>
      <c r="AR110" s="70"/>
      <c r="AS110" s="70"/>
      <c r="AT110" s="70"/>
      <c r="AU110" s="70"/>
      <c r="AV110" s="70"/>
      <c r="AW110" s="70"/>
      <c r="AX110" s="70"/>
      <c r="AY110" s="70"/>
      <c r="AZ110" s="70"/>
      <c r="BA110" s="70"/>
      <c r="BB110" s="70"/>
      <c r="BC110" s="70"/>
      <c r="BD110" s="70"/>
      <c r="BE110" s="70"/>
      <c r="BF110" s="70"/>
      <c r="BG110" s="70"/>
      <c r="BH110" s="70"/>
      <c r="BI110" s="70"/>
      <c r="BJ110" s="70"/>
      <c r="BK110" s="70"/>
      <c r="BL110" s="70"/>
      <c r="BM110" s="70"/>
      <c r="BN110" s="70"/>
      <c r="BO110" s="70"/>
      <c r="BP110" s="70"/>
      <c r="BQ110" s="70"/>
      <c r="BR110" s="70"/>
      <c r="BS110" s="70"/>
      <c r="BT110" s="70"/>
      <c r="BU110" s="70"/>
      <c r="BV110" s="70"/>
      <c r="BW110" s="70"/>
      <c r="BX110" s="70"/>
      <c r="BY110" s="70"/>
      <c r="BZ110" s="70"/>
      <c r="CA110" s="70"/>
      <c r="CB110" s="70"/>
      <c r="CC110" s="70"/>
      <c r="CD110" s="70"/>
      <c r="CE110" s="70"/>
      <c r="CF110" s="70"/>
      <c r="CG110" s="70"/>
      <c r="CH110" s="70"/>
      <c r="CI110" s="70"/>
      <c r="CJ110" s="70"/>
      <c r="CK110" s="70"/>
      <c r="CL110" s="70"/>
      <c r="CM110" s="70"/>
      <c r="CN110" s="70"/>
      <c r="CO110" s="70"/>
      <c r="CP110" s="70"/>
      <c r="CQ110" s="70"/>
      <c r="CR110" s="70"/>
      <c r="CS110" s="70"/>
      <c r="CT110" s="70"/>
      <c r="CU110" s="70"/>
      <c r="CV110" s="70"/>
      <c r="CW110" s="70"/>
      <c r="CX110" s="70"/>
      <c r="CY110" s="70"/>
      <c r="CZ110" s="70"/>
      <c r="DA110" s="70"/>
      <c r="DB110" s="70"/>
      <c r="DC110" s="70"/>
      <c r="DD110" s="70"/>
      <c r="DE110" s="70"/>
      <c r="DF110" s="70"/>
      <c r="DG110" s="70"/>
      <c r="DH110" s="70"/>
      <c r="DI110" s="70"/>
      <c r="DJ110" s="70"/>
      <c r="DK110" s="70"/>
      <c r="DL110" s="70"/>
      <c r="DM110" s="70"/>
      <c r="DN110" s="70"/>
      <c r="DO110" s="70"/>
      <c r="DP110" s="70"/>
      <c r="DQ110" s="70"/>
      <c r="DR110" s="70"/>
      <c r="DS110" s="70"/>
      <c r="DT110" s="70"/>
      <c r="DU110" s="70"/>
      <c r="DV110" s="70"/>
      <c r="DW110" s="70"/>
      <c r="DX110" s="70"/>
      <c r="DY110" s="70"/>
      <c r="DZ110" s="70"/>
      <c r="EA110" s="70"/>
      <c r="EB110" s="70"/>
      <c r="EC110" s="70"/>
      <c r="ED110" s="70"/>
      <c r="EE110" s="70"/>
      <c r="EF110" s="70"/>
      <c r="EG110" s="70"/>
      <c r="EH110" s="70"/>
      <c r="EI110" s="70"/>
      <c r="EJ110" s="70"/>
      <c r="EK110" s="70"/>
      <c r="EL110" s="70"/>
      <c r="EM110" s="70"/>
      <c r="EN110" s="70"/>
      <c r="EO110" s="70"/>
      <c r="EP110" s="70"/>
      <c r="EQ110" s="70"/>
      <c r="ER110" s="70"/>
      <c r="ES110" s="70"/>
      <c r="ET110" s="70"/>
      <c r="EU110" s="70"/>
      <c r="EV110" s="70"/>
      <c r="EW110" s="70"/>
      <c r="EX110" s="70"/>
      <c r="EY110" s="70"/>
      <c r="EZ110" s="70"/>
      <c r="FA110" s="70"/>
      <c r="FB110" s="70"/>
      <c r="FC110" s="70"/>
      <c r="FD110" s="70"/>
      <c r="FE110" s="70"/>
      <c r="FF110" s="70"/>
      <c r="FG110" s="70"/>
      <c r="FH110" s="70"/>
      <c r="FI110" s="70"/>
      <c r="FJ110" s="70"/>
      <c r="FK110" s="70"/>
      <c r="FL110" s="70"/>
      <c r="FM110" s="70"/>
      <c r="FN110" s="70"/>
      <c r="FO110" s="70"/>
      <c r="FP110" s="70"/>
      <c r="FQ110" s="70"/>
      <c r="FR110" s="70"/>
      <c r="FS110" s="70"/>
      <c r="FT110" s="70"/>
      <c r="FU110" s="70"/>
      <c r="FV110" s="70"/>
      <c r="FW110" s="70"/>
      <c r="FX110" s="70"/>
      <c r="FY110" s="70"/>
      <c r="FZ110" s="70"/>
      <c r="GA110" s="70"/>
      <c r="GB110" s="70"/>
      <c r="GC110" s="70"/>
      <c r="GD110" s="70"/>
      <c r="GE110" s="70"/>
      <c r="GF110" s="70"/>
      <c r="GG110" s="70"/>
      <c r="GH110" s="70"/>
      <c r="GI110" s="70"/>
      <c r="GJ110" s="70"/>
    </row>
    <row r="111" spans="1:192" ht="50.1" customHeight="1" outlineLevel="1">
      <c r="A111" s="232" t="s">
        <v>362</v>
      </c>
      <c r="B111" s="195" t="s">
        <v>384</v>
      </c>
      <c r="C111" s="208" t="s">
        <v>385</v>
      </c>
      <c r="D111" s="195" t="s">
        <v>58</v>
      </c>
      <c r="E111" s="198" t="s">
        <v>386</v>
      </c>
      <c r="F111" s="209"/>
      <c r="G111" s="70" t="str">
        <f>Page1!$H104</f>
        <v>NA</v>
      </c>
      <c r="H111" s="70" t="str">
        <f>Page2!$H104</f>
        <v>NA</v>
      </c>
      <c r="I111" s="70" t="str">
        <f>Page3!$H104</f>
        <v>NA</v>
      </c>
      <c r="J111" s="70" t="str">
        <f>Page4!$H104</f>
        <v>NA</v>
      </c>
      <c r="K111" s="70" t="str">
        <f>Page5!$H104</f>
        <v>NA</v>
      </c>
      <c r="L111" s="70" t="str">
        <f>Page6!$H104</f>
        <v>NA</v>
      </c>
      <c r="M111" s="70" t="str">
        <f>Page7!$H104</f>
        <v>NA</v>
      </c>
      <c r="N111" s="70" t="str">
        <f>Page8!$H104</f>
        <v>NA</v>
      </c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0"/>
      <c r="BH111" s="70"/>
      <c r="BI111" s="70"/>
      <c r="BJ111" s="70"/>
      <c r="BK111" s="70"/>
      <c r="BL111" s="70"/>
      <c r="BM111" s="70"/>
      <c r="BN111" s="70"/>
      <c r="BO111" s="70"/>
      <c r="BP111" s="70"/>
      <c r="BQ111" s="70"/>
      <c r="BR111" s="70"/>
      <c r="BS111" s="70"/>
      <c r="BT111" s="70"/>
      <c r="BU111" s="70"/>
      <c r="BV111" s="70"/>
      <c r="BW111" s="70"/>
      <c r="BX111" s="70"/>
      <c r="BY111" s="70"/>
      <c r="BZ111" s="70"/>
      <c r="CA111" s="70"/>
      <c r="CB111" s="70"/>
      <c r="CC111" s="70"/>
      <c r="CD111" s="70"/>
      <c r="CE111" s="70"/>
      <c r="CF111" s="70"/>
      <c r="CG111" s="70"/>
      <c r="CH111" s="70"/>
      <c r="CI111" s="70"/>
      <c r="CJ111" s="70"/>
      <c r="CK111" s="70"/>
      <c r="CL111" s="70"/>
      <c r="CM111" s="70"/>
      <c r="CN111" s="70"/>
      <c r="CO111" s="70"/>
      <c r="CP111" s="70"/>
      <c r="CQ111" s="70"/>
      <c r="CR111" s="70"/>
      <c r="CS111" s="70"/>
      <c r="CT111" s="70"/>
      <c r="CU111" s="70"/>
      <c r="CV111" s="70"/>
      <c r="CW111" s="70"/>
      <c r="CX111" s="70"/>
      <c r="CY111" s="70"/>
      <c r="CZ111" s="70"/>
      <c r="DA111" s="70"/>
      <c r="DB111" s="70"/>
      <c r="DC111" s="70"/>
      <c r="DD111" s="70"/>
      <c r="DE111" s="70"/>
      <c r="DF111" s="70"/>
      <c r="DG111" s="70"/>
      <c r="DH111" s="70"/>
      <c r="DI111" s="70"/>
      <c r="DJ111" s="70"/>
      <c r="DK111" s="70"/>
      <c r="DL111" s="70"/>
      <c r="DM111" s="70"/>
      <c r="DN111" s="70"/>
      <c r="DO111" s="70"/>
      <c r="DP111" s="70"/>
      <c r="DQ111" s="70"/>
      <c r="DR111" s="70"/>
      <c r="DS111" s="70"/>
      <c r="DT111" s="70"/>
      <c r="DU111" s="70"/>
      <c r="DV111" s="70"/>
      <c r="DW111" s="70"/>
      <c r="DX111" s="70"/>
      <c r="DY111" s="70"/>
      <c r="DZ111" s="70"/>
      <c r="EA111" s="70"/>
      <c r="EB111" s="70"/>
      <c r="EC111" s="70"/>
      <c r="ED111" s="70"/>
      <c r="EE111" s="70"/>
      <c r="EF111" s="70"/>
      <c r="EG111" s="70"/>
      <c r="EH111" s="70"/>
      <c r="EI111" s="70"/>
      <c r="EJ111" s="70"/>
      <c r="EK111" s="70"/>
      <c r="EL111" s="70"/>
      <c r="EM111" s="70"/>
      <c r="EN111" s="70"/>
      <c r="EO111" s="70"/>
      <c r="EP111" s="70"/>
      <c r="EQ111" s="70"/>
      <c r="ER111" s="70"/>
      <c r="ES111" s="70"/>
      <c r="ET111" s="70"/>
      <c r="EU111" s="70"/>
      <c r="EV111" s="70"/>
      <c r="EW111" s="70"/>
      <c r="EX111" s="70"/>
      <c r="EY111" s="70"/>
      <c r="EZ111" s="70"/>
      <c r="FA111" s="70"/>
      <c r="FB111" s="70"/>
      <c r="FC111" s="70"/>
      <c r="FD111" s="70"/>
      <c r="FE111" s="70"/>
      <c r="FF111" s="70"/>
      <c r="FG111" s="70"/>
      <c r="FH111" s="70"/>
      <c r="FI111" s="70"/>
      <c r="FJ111" s="70"/>
      <c r="FK111" s="70"/>
      <c r="FL111" s="70"/>
      <c r="FM111" s="70"/>
      <c r="FN111" s="70"/>
      <c r="FO111" s="70"/>
      <c r="FP111" s="70"/>
      <c r="FQ111" s="70"/>
      <c r="FR111" s="70"/>
      <c r="FS111" s="70"/>
      <c r="FT111" s="70"/>
      <c r="FU111" s="70"/>
      <c r="FV111" s="70"/>
      <c r="FW111" s="70"/>
      <c r="FX111" s="70"/>
      <c r="FY111" s="70"/>
      <c r="FZ111" s="70"/>
      <c r="GA111" s="70"/>
      <c r="GB111" s="70"/>
      <c r="GC111" s="70"/>
      <c r="GD111" s="70"/>
      <c r="GE111" s="70"/>
      <c r="GF111" s="70"/>
      <c r="GG111" s="70"/>
      <c r="GH111" s="70"/>
      <c r="GI111" s="70"/>
      <c r="GJ111" s="70"/>
    </row>
    <row r="112" spans="1:192" ht="50.1" customHeight="1" outlineLevel="1">
      <c r="A112" s="232" t="s">
        <v>362</v>
      </c>
      <c r="B112" s="211" t="s">
        <v>387</v>
      </c>
      <c r="C112" s="210" t="s">
        <v>388</v>
      </c>
      <c r="D112" s="202" t="s">
        <v>58</v>
      </c>
      <c r="E112" s="210" t="s">
        <v>389</v>
      </c>
      <c r="F112" s="206"/>
      <c r="G112" s="70" t="str">
        <f>Page1!$H105</f>
        <v>NA</v>
      </c>
      <c r="H112" s="70" t="str">
        <f>Page2!$H105</f>
        <v>NA</v>
      </c>
      <c r="I112" s="70" t="str">
        <f>Page3!$H105</f>
        <v>NA</v>
      </c>
      <c r="J112" s="70" t="str">
        <f>Page4!$H105</f>
        <v>NA</v>
      </c>
      <c r="K112" s="70" t="str">
        <f>Page5!$H105</f>
        <v>NA</v>
      </c>
      <c r="L112" s="70" t="str">
        <f>Page6!$H105</f>
        <v>NA</v>
      </c>
      <c r="M112" s="70" t="str">
        <f>Page7!$H105</f>
        <v>NA</v>
      </c>
      <c r="N112" s="70" t="str">
        <f>Page8!$H105</f>
        <v>NA</v>
      </c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  <c r="AM112" s="70"/>
      <c r="AN112" s="70"/>
      <c r="AO112" s="70"/>
      <c r="AP112" s="70"/>
      <c r="AQ112" s="70"/>
      <c r="AR112" s="70"/>
      <c r="AS112" s="70"/>
      <c r="AT112" s="70"/>
      <c r="AU112" s="70"/>
      <c r="AV112" s="70"/>
      <c r="AW112" s="70"/>
      <c r="AX112" s="70"/>
      <c r="AY112" s="70"/>
      <c r="AZ112" s="70"/>
      <c r="BA112" s="70"/>
      <c r="BB112" s="70"/>
      <c r="BC112" s="70"/>
      <c r="BD112" s="70"/>
      <c r="BE112" s="70"/>
      <c r="BF112" s="70"/>
      <c r="BG112" s="70"/>
      <c r="BH112" s="70"/>
      <c r="BI112" s="70"/>
      <c r="BJ112" s="70"/>
      <c r="BK112" s="70"/>
      <c r="BL112" s="70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  <c r="EE112" s="70"/>
      <c r="EF112" s="70"/>
      <c r="EG112" s="70"/>
      <c r="EH112" s="70"/>
      <c r="EI112" s="70"/>
      <c r="EJ112" s="70"/>
      <c r="EK112" s="70"/>
      <c r="EL112" s="70"/>
      <c r="EM112" s="70"/>
      <c r="EN112" s="70"/>
      <c r="EO112" s="70"/>
      <c r="EP112" s="70"/>
      <c r="EQ112" s="70"/>
      <c r="ER112" s="70"/>
      <c r="ES112" s="70"/>
      <c r="ET112" s="70"/>
      <c r="EU112" s="70"/>
      <c r="EV112" s="70"/>
      <c r="EW112" s="70"/>
      <c r="EX112" s="70"/>
      <c r="EY112" s="70"/>
      <c r="EZ112" s="70"/>
      <c r="FA112" s="70"/>
      <c r="FB112" s="70"/>
      <c r="FC112" s="70"/>
      <c r="FD112" s="70"/>
      <c r="FE112" s="70"/>
      <c r="FF112" s="70"/>
      <c r="FG112" s="70"/>
      <c r="FH112" s="70"/>
      <c r="FI112" s="70"/>
      <c r="FJ112" s="70"/>
      <c r="FK112" s="70"/>
      <c r="FL112" s="70"/>
      <c r="FM112" s="70"/>
      <c r="FN112" s="70"/>
      <c r="FO112" s="70"/>
      <c r="FP112" s="70"/>
      <c r="FQ112" s="70"/>
      <c r="FR112" s="70"/>
      <c r="FS112" s="70"/>
      <c r="FT112" s="70"/>
      <c r="FU112" s="70"/>
      <c r="FV112" s="70"/>
      <c r="FW112" s="70"/>
      <c r="FX112" s="70"/>
      <c r="FY112" s="70"/>
      <c r="FZ112" s="70"/>
      <c r="GA112" s="70"/>
      <c r="GB112" s="70"/>
      <c r="GC112" s="70"/>
      <c r="GD112" s="70"/>
      <c r="GE112" s="70"/>
      <c r="GF112" s="70"/>
      <c r="GG112" s="70"/>
      <c r="GH112" s="70"/>
      <c r="GI112" s="70"/>
      <c r="GJ112" s="70"/>
    </row>
    <row r="113" spans="1:192" ht="50.1" customHeight="1" outlineLevel="1">
      <c r="A113" s="232" t="s">
        <v>362</v>
      </c>
      <c r="B113" s="195" t="s">
        <v>390</v>
      </c>
      <c r="C113" s="208" t="s">
        <v>391</v>
      </c>
      <c r="D113" s="195" t="s">
        <v>83</v>
      </c>
      <c r="E113" s="198" t="s">
        <v>392</v>
      </c>
      <c r="F113" s="209"/>
      <c r="G113" s="70" t="str">
        <f>Page1!$H106</f>
        <v>Validé</v>
      </c>
      <c r="H113" s="70" t="str">
        <f>Page2!$H106</f>
        <v>Validé</v>
      </c>
      <c r="I113" s="70" t="str">
        <f>Page3!$H106</f>
        <v>Validé</v>
      </c>
      <c r="J113" s="70" t="str">
        <f>Page4!$H106</f>
        <v>Validé</v>
      </c>
      <c r="K113" s="70" t="str">
        <f>Page5!$H106</f>
        <v>Validé</v>
      </c>
      <c r="L113" s="70" t="str">
        <f>Page6!$H106</f>
        <v>Validé</v>
      </c>
      <c r="M113" s="70" t="str">
        <f>Page7!$H106</f>
        <v>Validé</v>
      </c>
      <c r="N113" s="70" t="str">
        <f>Page8!$H106</f>
        <v>Validé</v>
      </c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  <c r="AM113" s="70"/>
      <c r="AN113" s="70"/>
      <c r="AO113" s="70"/>
      <c r="AP113" s="70"/>
      <c r="AQ113" s="70"/>
      <c r="AR113" s="70"/>
      <c r="AS113" s="70"/>
      <c r="AT113" s="70"/>
      <c r="AU113" s="70"/>
      <c r="AV113" s="70"/>
      <c r="AW113" s="70"/>
      <c r="AX113" s="70"/>
      <c r="AY113" s="70"/>
      <c r="AZ113" s="70"/>
      <c r="BA113" s="70"/>
      <c r="BB113" s="70"/>
      <c r="BC113" s="70"/>
      <c r="BD113" s="70"/>
      <c r="BE113" s="70"/>
      <c r="BF113" s="70"/>
      <c r="BG113" s="70"/>
      <c r="BH113" s="70"/>
      <c r="BI113" s="70"/>
      <c r="BJ113" s="70"/>
      <c r="BK113" s="70"/>
      <c r="BL113" s="70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  <c r="EE113" s="70"/>
      <c r="EF113" s="70"/>
      <c r="EG113" s="70"/>
      <c r="EH113" s="70"/>
      <c r="EI113" s="70"/>
      <c r="EJ113" s="70"/>
      <c r="EK113" s="70"/>
      <c r="EL113" s="70"/>
      <c r="EM113" s="70"/>
      <c r="EN113" s="70"/>
      <c r="EO113" s="70"/>
      <c r="EP113" s="70"/>
      <c r="EQ113" s="70"/>
      <c r="ER113" s="70"/>
      <c r="ES113" s="70"/>
      <c r="ET113" s="70"/>
      <c r="EU113" s="70"/>
      <c r="EV113" s="70"/>
      <c r="EW113" s="70"/>
      <c r="EX113" s="70"/>
      <c r="EY113" s="70"/>
      <c r="EZ113" s="70"/>
      <c r="FA113" s="70"/>
      <c r="FB113" s="70"/>
      <c r="FC113" s="70"/>
      <c r="FD113" s="70"/>
      <c r="FE113" s="70"/>
      <c r="FF113" s="70"/>
      <c r="FG113" s="70"/>
      <c r="FH113" s="70"/>
      <c r="FI113" s="70"/>
      <c r="FJ113" s="70"/>
      <c r="FK113" s="70"/>
      <c r="FL113" s="70"/>
      <c r="FM113" s="70"/>
      <c r="FN113" s="70"/>
      <c r="FO113" s="70"/>
      <c r="FP113" s="70"/>
      <c r="FQ113" s="70"/>
      <c r="FR113" s="70"/>
      <c r="FS113" s="70"/>
      <c r="FT113" s="70"/>
      <c r="FU113" s="70"/>
      <c r="FV113" s="70"/>
      <c r="FW113" s="70"/>
      <c r="FX113" s="70"/>
      <c r="FY113" s="70"/>
      <c r="FZ113" s="70"/>
      <c r="GA113" s="70"/>
      <c r="GB113" s="70"/>
      <c r="GC113" s="70"/>
      <c r="GD113" s="70"/>
      <c r="GE113" s="70"/>
      <c r="GF113" s="70"/>
      <c r="GG113" s="70"/>
      <c r="GH113" s="70"/>
      <c r="GI113" s="70"/>
      <c r="GJ113" s="70"/>
    </row>
    <row r="114" spans="1:192" ht="50.1" customHeight="1" outlineLevel="1">
      <c r="A114" s="232" t="s">
        <v>362</v>
      </c>
      <c r="B114" s="211" t="s">
        <v>393</v>
      </c>
      <c r="C114" s="210" t="s">
        <v>394</v>
      </c>
      <c r="D114" s="202" t="s">
        <v>58</v>
      </c>
      <c r="E114" s="205" t="s">
        <v>395</v>
      </c>
      <c r="F114" s="206"/>
      <c r="G114" s="70" t="str">
        <f>Page1!$H107</f>
        <v>NA</v>
      </c>
      <c r="H114" s="70" t="str">
        <f>Page2!$H107</f>
        <v>NA</v>
      </c>
      <c r="I114" s="70" t="str">
        <f>Page3!$H107</f>
        <v>NA</v>
      </c>
      <c r="J114" s="70" t="str">
        <f>Page4!$H107</f>
        <v>NA</v>
      </c>
      <c r="K114" s="70" t="str">
        <f>Page5!$H107</f>
        <v>NA</v>
      </c>
      <c r="L114" s="70" t="str">
        <f>Page6!$H107</f>
        <v>NA</v>
      </c>
      <c r="M114" s="70" t="str">
        <f>Page7!$H107</f>
        <v>NA</v>
      </c>
      <c r="N114" s="70" t="str">
        <f>Page8!$H107</f>
        <v>NA</v>
      </c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  <c r="AM114" s="70"/>
      <c r="AN114" s="70"/>
      <c r="AO114" s="70"/>
      <c r="AP114" s="70"/>
      <c r="AQ114" s="70"/>
      <c r="AR114" s="70"/>
      <c r="AS114" s="70"/>
      <c r="AT114" s="70"/>
      <c r="AU114" s="70"/>
      <c r="AV114" s="70"/>
      <c r="AW114" s="70"/>
      <c r="AX114" s="70"/>
      <c r="AY114" s="70"/>
      <c r="AZ114" s="70"/>
      <c r="BA114" s="70"/>
      <c r="BB114" s="70"/>
      <c r="BC114" s="70"/>
      <c r="BD114" s="70"/>
      <c r="BE114" s="70"/>
      <c r="BF114" s="70"/>
      <c r="BG114" s="70"/>
      <c r="BH114" s="70"/>
      <c r="BI114" s="70"/>
      <c r="BJ114" s="70"/>
      <c r="BK114" s="70"/>
      <c r="BL114" s="70"/>
      <c r="BM114" s="70"/>
      <c r="BN114" s="70"/>
      <c r="BO114" s="70"/>
      <c r="BP114" s="70"/>
      <c r="BQ114" s="70"/>
      <c r="BR114" s="70"/>
      <c r="BS114" s="70"/>
      <c r="BT114" s="70"/>
      <c r="BU114" s="70"/>
      <c r="BV114" s="70"/>
      <c r="BW114" s="70"/>
      <c r="BX114" s="70"/>
      <c r="BY114" s="70"/>
      <c r="BZ114" s="70"/>
      <c r="CA114" s="70"/>
      <c r="CB114" s="70"/>
      <c r="CC114" s="70"/>
      <c r="CD114" s="70"/>
      <c r="CE114" s="70"/>
      <c r="CF114" s="70"/>
      <c r="CG114" s="70"/>
      <c r="CH114" s="70"/>
      <c r="CI114" s="70"/>
      <c r="CJ114" s="70"/>
      <c r="CK114" s="70"/>
      <c r="CL114" s="70"/>
      <c r="CM114" s="70"/>
      <c r="CN114" s="70"/>
      <c r="CO114" s="70"/>
      <c r="CP114" s="70"/>
      <c r="CQ114" s="70"/>
      <c r="CR114" s="70"/>
      <c r="CS114" s="70"/>
      <c r="CT114" s="70"/>
      <c r="CU114" s="70"/>
      <c r="CV114" s="70"/>
      <c r="CW114" s="70"/>
      <c r="CX114" s="70"/>
      <c r="CY114" s="70"/>
      <c r="CZ114" s="70"/>
      <c r="DA114" s="70"/>
      <c r="DB114" s="70"/>
      <c r="DC114" s="70"/>
      <c r="DD114" s="70"/>
      <c r="DE114" s="70"/>
      <c r="DF114" s="70"/>
      <c r="DG114" s="70"/>
      <c r="DH114" s="70"/>
      <c r="DI114" s="70"/>
      <c r="DJ114" s="70"/>
      <c r="DK114" s="70"/>
      <c r="DL114" s="70"/>
      <c r="DM114" s="70"/>
      <c r="DN114" s="70"/>
      <c r="DO114" s="70"/>
      <c r="DP114" s="70"/>
      <c r="DQ114" s="70"/>
      <c r="DR114" s="70"/>
      <c r="DS114" s="70"/>
      <c r="DT114" s="70"/>
      <c r="DU114" s="70"/>
      <c r="DV114" s="70"/>
      <c r="DW114" s="70"/>
      <c r="DX114" s="70"/>
      <c r="DY114" s="70"/>
      <c r="DZ114" s="70"/>
      <c r="EA114" s="70"/>
      <c r="EB114" s="70"/>
      <c r="EC114" s="70"/>
      <c r="ED114" s="70"/>
      <c r="EE114" s="70"/>
      <c r="EF114" s="70"/>
      <c r="EG114" s="70"/>
      <c r="EH114" s="70"/>
      <c r="EI114" s="70"/>
      <c r="EJ114" s="70"/>
      <c r="EK114" s="70"/>
      <c r="EL114" s="70"/>
      <c r="EM114" s="70"/>
      <c r="EN114" s="70"/>
      <c r="EO114" s="70"/>
      <c r="EP114" s="70"/>
      <c r="EQ114" s="70"/>
      <c r="ER114" s="70"/>
      <c r="ES114" s="70"/>
      <c r="ET114" s="70"/>
      <c r="EU114" s="70"/>
      <c r="EV114" s="70"/>
      <c r="EW114" s="70"/>
      <c r="EX114" s="70"/>
      <c r="EY114" s="70"/>
      <c r="EZ114" s="70"/>
      <c r="FA114" s="70"/>
      <c r="FB114" s="70"/>
      <c r="FC114" s="70"/>
      <c r="FD114" s="70"/>
      <c r="FE114" s="70"/>
      <c r="FF114" s="70"/>
      <c r="FG114" s="70"/>
      <c r="FH114" s="70"/>
      <c r="FI114" s="70"/>
      <c r="FJ114" s="70"/>
      <c r="FK114" s="70"/>
      <c r="FL114" s="70"/>
      <c r="FM114" s="70"/>
      <c r="FN114" s="70"/>
      <c r="FO114" s="70"/>
      <c r="FP114" s="70"/>
      <c r="FQ114" s="70"/>
      <c r="FR114" s="70"/>
      <c r="FS114" s="70"/>
      <c r="FT114" s="70"/>
      <c r="FU114" s="70"/>
      <c r="FV114" s="70"/>
      <c r="FW114" s="70"/>
      <c r="FX114" s="70"/>
      <c r="FY114" s="70"/>
      <c r="FZ114" s="70"/>
      <c r="GA114" s="70"/>
      <c r="GB114" s="70"/>
      <c r="GC114" s="70"/>
      <c r="GD114" s="70"/>
      <c r="GE114" s="70"/>
      <c r="GF114" s="70"/>
      <c r="GG114" s="70"/>
      <c r="GH114" s="70"/>
      <c r="GI114" s="70"/>
      <c r="GJ114" s="70"/>
    </row>
    <row r="115" spans="1:192" ht="50.1" customHeight="1" outlineLevel="1">
      <c r="A115" s="232" t="s">
        <v>362</v>
      </c>
      <c r="B115" s="195" t="s">
        <v>396</v>
      </c>
      <c r="C115" s="208" t="s">
        <v>397</v>
      </c>
      <c r="D115" s="195" t="s">
        <v>58</v>
      </c>
      <c r="E115" s="198" t="s">
        <v>398</v>
      </c>
      <c r="F115" s="209"/>
      <c r="G115" s="70" t="str">
        <f>Page1!$H108</f>
        <v>Validé</v>
      </c>
      <c r="H115" s="70" t="str">
        <f>Page2!$H108</f>
        <v>Validé</v>
      </c>
      <c r="I115" s="70" t="str">
        <f>Page3!$H108</f>
        <v>Validé</v>
      </c>
      <c r="J115" s="70" t="str">
        <f>Page4!$H108</f>
        <v>Validé</v>
      </c>
      <c r="K115" s="70" t="str">
        <f>Page5!$H108</f>
        <v>Validé</v>
      </c>
      <c r="L115" s="70" t="str">
        <f>Page6!$H108</f>
        <v>Validé</v>
      </c>
      <c r="M115" s="70" t="str">
        <f>Page7!$H108</f>
        <v>Validé</v>
      </c>
      <c r="N115" s="70" t="str">
        <f>Page8!$H108</f>
        <v>Validé</v>
      </c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  <c r="AM115" s="70"/>
      <c r="AN115" s="70"/>
      <c r="AO115" s="70"/>
      <c r="AP115" s="70"/>
      <c r="AQ115" s="70"/>
      <c r="AR115" s="70"/>
      <c r="AS115" s="70"/>
      <c r="AT115" s="70"/>
      <c r="AU115" s="70"/>
      <c r="AV115" s="70"/>
      <c r="AW115" s="70"/>
      <c r="AX115" s="70"/>
      <c r="AY115" s="70"/>
      <c r="AZ115" s="70"/>
      <c r="BA115" s="70"/>
      <c r="BB115" s="70"/>
      <c r="BC115" s="70"/>
      <c r="BD115" s="70"/>
      <c r="BE115" s="70"/>
      <c r="BF115" s="70"/>
      <c r="BG115" s="70"/>
      <c r="BH115" s="70"/>
      <c r="BI115" s="70"/>
      <c r="BJ115" s="70"/>
      <c r="BK115" s="70"/>
      <c r="BL115" s="70"/>
      <c r="BM115" s="70"/>
      <c r="BN115" s="70"/>
      <c r="BO115" s="70"/>
      <c r="BP115" s="70"/>
      <c r="BQ115" s="70"/>
      <c r="BR115" s="70"/>
      <c r="BS115" s="70"/>
      <c r="BT115" s="70"/>
      <c r="BU115" s="70"/>
      <c r="BV115" s="70"/>
      <c r="BW115" s="70"/>
      <c r="BX115" s="70"/>
      <c r="BY115" s="70"/>
      <c r="BZ115" s="70"/>
      <c r="CA115" s="70"/>
      <c r="CB115" s="70"/>
      <c r="CC115" s="70"/>
      <c r="CD115" s="70"/>
      <c r="CE115" s="70"/>
      <c r="CF115" s="70"/>
      <c r="CG115" s="70"/>
      <c r="CH115" s="70"/>
      <c r="CI115" s="70"/>
      <c r="CJ115" s="70"/>
      <c r="CK115" s="70"/>
      <c r="CL115" s="70"/>
      <c r="CM115" s="70"/>
      <c r="CN115" s="70"/>
      <c r="CO115" s="70"/>
      <c r="CP115" s="70"/>
      <c r="CQ115" s="70"/>
      <c r="CR115" s="70"/>
      <c r="CS115" s="70"/>
      <c r="CT115" s="70"/>
      <c r="CU115" s="70"/>
      <c r="CV115" s="70"/>
      <c r="CW115" s="70"/>
      <c r="CX115" s="70"/>
      <c r="CY115" s="70"/>
      <c r="CZ115" s="70"/>
      <c r="DA115" s="70"/>
      <c r="DB115" s="70"/>
      <c r="DC115" s="70"/>
      <c r="DD115" s="70"/>
      <c r="DE115" s="70"/>
      <c r="DF115" s="70"/>
      <c r="DG115" s="70"/>
      <c r="DH115" s="70"/>
      <c r="DI115" s="70"/>
      <c r="DJ115" s="70"/>
      <c r="DK115" s="70"/>
      <c r="DL115" s="70"/>
      <c r="DM115" s="70"/>
      <c r="DN115" s="70"/>
      <c r="DO115" s="70"/>
      <c r="DP115" s="70"/>
      <c r="DQ115" s="70"/>
      <c r="DR115" s="70"/>
      <c r="DS115" s="70"/>
      <c r="DT115" s="70"/>
      <c r="DU115" s="70"/>
      <c r="DV115" s="70"/>
      <c r="DW115" s="70"/>
      <c r="DX115" s="70"/>
      <c r="DY115" s="70"/>
      <c r="DZ115" s="70"/>
      <c r="EA115" s="70"/>
      <c r="EB115" s="70"/>
      <c r="EC115" s="70"/>
      <c r="ED115" s="70"/>
      <c r="EE115" s="70"/>
      <c r="EF115" s="70"/>
      <c r="EG115" s="70"/>
      <c r="EH115" s="70"/>
      <c r="EI115" s="70"/>
      <c r="EJ115" s="70"/>
      <c r="EK115" s="70"/>
      <c r="EL115" s="70"/>
      <c r="EM115" s="70"/>
      <c r="EN115" s="70"/>
      <c r="EO115" s="70"/>
      <c r="EP115" s="70"/>
      <c r="EQ115" s="70"/>
      <c r="ER115" s="70"/>
      <c r="ES115" s="70"/>
      <c r="ET115" s="70"/>
      <c r="EU115" s="70"/>
      <c r="EV115" s="70"/>
      <c r="EW115" s="70"/>
      <c r="EX115" s="70"/>
      <c r="EY115" s="70"/>
      <c r="EZ115" s="70"/>
      <c r="FA115" s="70"/>
      <c r="FB115" s="70"/>
      <c r="FC115" s="70"/>
      <c r="FD115" s="70"/>
      <c r="FE115" s="70"/>
      <c r="FF115" s="70"/>
      <c r="FG115" s="70"/>
      <c r="FH115" s="70"/>
      <c r="FI115" s="70"/>
      <c r="FJ115" s="70"/>
      <c r="FK115" s="70"/>
      <c r="FL115" s="70"/>
      <c r="FM115" s="70"/>
      <c r="FN115" s="70"/>
      <c r="FO115" s="70"/>
      <c r="FP115" s="70"/>
      <c r="FQ115" s="70"/>
      <c r="FR115" s="70"/>
      <c r="FS115" s="70"/>
      <c r="FT115" s="70"/>
      <c r="FU115" s="70"/>
      <c r="FV115" s="70"/>
      <c r="FW115" s="70"/>
      <c r="FX115" s="70"/>
      <c r="FY115" s="70"/>
      <c r="FZ115" s="70"/>
      <c r="GA115" s="70"/>
      <c r="GB115" s="70"/>
      <c r="GC115" s="70"/>
      <c r="GD115" s="70"/>
      <c r="GE115" s="70"/>
      <c r="GF115" s="70"/>
      <c r="GG115" s="70"/>
      <c r="GH115" s="70"/>
      <c r="GI115" s="70"/>
      <c r="GJ115" s="70"/>
    </row>
    <row r="116" spans="1:192" ht="50.1" customHeight="1" outlineLevel="1">
      <c r="A116" s="232" t="s">
        <v>362</v>
      </c>
      <c r="B116" s="211" t="s">
        <v>399</v>
      </c>
      <c r="C116" s="158" t="s">
        <v>400</v>
      </c>
      <c r="D116" s="157" t="s">
        <v>58</v>
      </c>
      <c r="E116" s="159" t="s">
        <v>401</v>
      </c>
      <c r="F116" s="206"/>
      <c r="G116" s="70" t="str">
        <f>Page1!$H109</f>
        <v>NA</v>
      </c>
      <c r="H116" s="70" t="str">
        <f>Page2!$H109</f>
        <v>NA</v>
      </c>
      <c r="I116" s="70" t="str">
        <f>Page3!$H109</f>
        <v>NA</v>
      </c>
      <c r="J116" s="70" t="str">
        <f>Page4!$H109</f>
        <v>NA</v>
      </c>
      <c r="K116" s="70" t="str">
        <f>Page5!$H109</f>
        <v>NA</v>
      </c>
      <c r="L116" s="70" t="str">
        <f>Page6!$H109</f>
        <v>NA</v>
      </c>
      <c r="M116" s="70" t="str">
        <f>Page7!$H109</f>
        <v>NA</v>
      </c>
      <c r="N116" s="70" t="str">
        <f>Page8!$H109</f>
        <v>NA</v>
      </c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  <c r="AM116" s="70"/>
      <c r="AN116" s="70"/>
      <c r="AO116" s="70"/>
      <c r="AP116" s="70"/>
      <c r="AQ116" s="70"/>
      <c r="AR116" s="70"/>
      <c r="AS116" s="70"/>
      <c r="AT116" s="70"/>
      <c r="AU116" s="70"/>
      <c r="AV116" s="70"/>
      <c r="AW116" s="70"/>
      <c r="AX116" s="70"/>
      <c r="AY116" s="70"/>
      <c r="AZ116" s="70"/>
      <c r="BA116" s="70"/>
      <c r="BB116" s="70"/>
      <c r="BC116" s="70"/>
      <c r="BD116" s="70"/>
      <c r="BE116" s="70"/>
      <c r="BF116" s="70"/>
      <c r="BG116" s="70"/>
      <c r="BH116" s="70"/>
      <c r="BI116" s="70"/>
      <c r="BJ116" s="70"/>
      <c r="BK116" s="70"/>
      <c r="BL116" s="70"/>
      <c r="BM116" s="70"/>
      <c r="BN116" s="70"/>
      <c r="BO116" s="70"/>
      <c r="BP116" s="70"/>
      <c r="BQ116" s="70"/>
      <c r="BR116" s="70"/>
      <c r="BS116" s="70"/>
      <c r="BT116" s="70"/>
      <c r="BU116" s="70"/>
      <c r="BV116" s="70"/>
      <c r="BW116" s="70"/>
      <c r="BX116" s="70"/>
      <c r="BY116" s="70"/>
      <c r="BZ116" s="70"/>
      <c r="CA116" s="70"/>
      <c r="CB116" s="70"/>
      <c r="CC116" s="70"/>
      <c r="CD116" s="70"/>
      <c r="CE116" s="70"/>
      <c r="CF116" s="70"/>
      <c r="CG116" s="70"/>
      <c r="CH116" s="70"/>
      <c r="CI116" s="70"/>
      <c r="CJ116" s="70"/>
      <c r="CK116" s="70"/>
      <c r="CL116" s="70"/>
      <c r="CM116" s="70"/>
      <c r="CN116" s="70"/>
      <c r="CO116" s="70"/>
      <c r="CP116" s="70"/>
      <c r="CQ116" s="70"/>
      <c r="CR116" s="70"/>
      <c r="CS116" s="70"/>
      <c r="CT116" s="70"/>
      <c r="CU116" s="70"/>
      <c r="CV116" s="70"/>
      <c r="CW116" s="70"/>
      <c r="CX116" s="70"/>
      <c r="CY116" s="70"/>
      <c r="CZ116" s="70"/>
      <c r="DA116" s="70"/>
      <c r="DB116" s="70"/>
      <c r="DC116" s="70"/>
      <c r="DD116" s="70"/>
      <c r="DE116" s="70"/>
      <c r="DF116" s="70"/>
      <c r="DG116" s="70"/>
      <c r="DH116" s="70"/>
      <c r="DI116" s="70"/>
      <c r="DJ116" s="70"/>
      <c r="DK116" s="70"/>
      <c r="DL116" s="70"/>
      <c r="DM116" s="70"/>
      <c r="DN116" s="70"/>
      <c r="DO116" s="70"/>
      <c r="DP116" s="70"/>
      <c r="DQ116" s="70"/>
      <c r="DR116" s="70"/>
      <c r="DS116" s="70"/>
      <c r="DT116" s="70"/>
      <c r="DU116" s="70"/>
      <c r="DV116" s="70"/>
      <c r="DW116" s="70"/>
      <c r="DX116" s="70"/>
      <c r="DY116" s="70"/>
      <c r="DZ116" s="70"/>
      <c r="EA116" s="70"/>
      <c r="EB116" s="70"/>
      <c r="EC116" s="70"/>
      <c r="ED116" s="70"/>
      <c r="EE116" s="70"/>
      <c r="EF116" s="70"/>
      <c r="EG116" s="70"/>
      <c r="EH116" s="70"/>
      <c r="EI116" s="70"/>
      <c r="EJ116" s="70"/>
      <c r="EK116" s="70"/>
      <c r="EL116" s="70"/>
      <c r="EM116" s="70"/>
      <c r="EN116" s="70"/>
      <c r="EO116" s="70"/>
      <c r="EP116" s="70"/>
      <c r="EQ116" s="70"/>
      <c r="ER116" s="70"/>
      <c r="ES116" s="70"/>
      <c r="ET116" s="70"/>
      <c r="EU116" s="70"/>
      <c r="EV116" s="70"/>
      <c r="EW116" s="70"/>
      <c r="EX116" s="70"/>
      <c r="EY116" s="70"/>
      <c r="EZ116" s="70"/>
      <c r="FA116" s="70"/>
      <c r="FB116" s="70"/>
      <c r="FC116" s="70"/>
      <c r="FD116" s="70"/>
      <c r="FE116" s="70"/>
      <c r="FF116" s="70"/>
      <c r="FG116" s="70"/>
      <c r="FH116" s="70"/>
      <c r="FI116" s="70"/>
      <c r="FJ116" s="70"/>
      <c r="FK116" s="70"/>
      <c r="FL116" s="70"/>
      <c r="FM116" s="70"/>
      <c r="FN116" s="70"/>
      <c r="FO116" s="70"/>
      <c r="FP116" s="70"/>
      <c r="FQ116" s="70"/>
      <c r="FR116" s="70"/>
      <c r="FS116" s="70"/>
      <c r="FT116" s="70"/>
      <c r="FU116" s="70"/>
      <c r="FV116" s="70"/>
      <c r="FW116" s="70"/>
      <c r="FX116" s="70"/>
      <c r="FY116" s="70"/>
      <c r="FZ116" s="70"/>
      <c r="GA116" s="70"/>
      <c r="GB116" s="70"/>
      <c r="GC116" s="70"/>
      <c r="GD116" s="70"/>
      <c r="GE116" s="70"/>
      <c r="GF116" s="70"/>
      <c r="GG116" s="70"/>
      <c r="GH116" s="70"/>
      <c r="GI116" s="70"/>
      <c r="GJ116" s="70"/>
    </row>
    <row r="117" spans="1:192">
      <c r="G117" s="6">
        <f t="shared" ref="G117:P117" si="0">COUNTIF(G11:G116,"=Validé")</f>
        <v>34</v>
      </c>
      <c r="H117" s="6">
        <f t="shared" ref="H117:N117" si="1">COUNTIF(H11:H116,"=Validé")</f>
        <v>32</v>
      </c>
      <c r="I117" s="6">
        <f t="shared" si="1"/>
        <v>32</v>
      </c>
      <c r="J117" s="6">
        <f t="shared" si="1"/>
        <v>24</v>
      </c>
      <c r="K117" s="6">
        <f t="shared" si="1"/>
        <v>23</v>
      </c>
      <c r="L117" s="6">
        <f t="shared" si="1"/>
        <v>24</v>
      </c>
      <c r="M117" s="6">
        <f t="shared" si="1"/>
        <v>29</v>
      </c>
      <c r="N117" s="6">
        <f t="shared" si="1"/>
        <v>37</v>
      </c>
      <c r="O117" s="6">
        <f t="shared" si="0"/>
        <v>0</v>
      </c>
      <c r="P117" s="6">
        <f t="shared" si="0"/>
        <v>0</v>
      </c>
    </row>
  </sheetData>
  <sheetProtection sort="0"/>
  <mergeCells count="2">
    <mergeCell ref="A2:D2"/>
    <mergeCell ref="A5:D9"/>
  </mergeCells>
  <phoneticPr fontId="11" type="noConversion"/>
  <conditionalFormatting sqref="G11:J116">
    <cfRule type="cellIs" dxfId="61" priority="1161" stopIfTrue="1" operator="equal">
      <formula>"NA"</formula>
    </cfRule>
    <cfRule type="cellIs" dxfId="60" priority="1151" operator="equal">
      <formula>"Validé"</formula>
    </cfRule>
    <cfRule type="cellIs" dxfId="59" priority="1150" operator="equal">
      <formula>"Invalidé"</formula>
    </cfRule>
    <cfRule type="cellIs" dxfId="58" priority="1160" operator="equal">
      <formula>"Validé"</formula>
    </cfRule>
    <cfRule type="cellIs" dxfId="57" priority="1159" operator="equal">
      <formula>"Invalidé"</formula>
    </cfRule>
    <cfRule type="cellIs" dxfId="56" priority="1149" operator="equal">
      <formula>"NA"</formula>
    </cfRule>
    <cfRule type="cellIs" dxfId="55" priority="1154" operator="equal">
      <formula>"Validé"</formula>
    </cfRule>
    <cfRule type="cellIs" dxfId="54" priority="1148" operator="equal">
      <formula>"Indéterminé"</formula>
    </cfRule>
  </conditionalFormatting>
  <conditionalFormatting sqref="G3:R3">
    <cfRule type="dataBar" priority="74">
      <dataBar>
        <cfvo type="num" val="0"/>
        <cfvo type="num" val="100"/>
        <color rgb="FF92D050"/>
      </dataBar>
    </cfRule>
  </conditionalFormatting>
  <conditionalFormatting sqref="G4:R4">
    <cfRule type="dataBar" priority="75">
      <dataBar>
        <cfvo type="num" val="0"/>
        <cfvo type="num" val="100"/>
        <color rgb="FFC00000"/>
      </dataBar>
    </cfRule>
  </conditionalFormatting>
  <conditionalFormatting sqref="G5:R5">
    <cfRule type="dataBar" priority="73">
      <dataBar>
        <cfvo type="num" val="0"/>
        <cfvo type="num" val="100"/>
        <color theme="9"/>
      </dataBar>
    </cfRule>
  </conditionalFormatting>
  <conditionalFormatting sqref="K11:K116">
    <cfRule type="cellIs" dxfId="53" priority="35" operator="equal">
      <formula>"NA"</formula>
    </cfRule>
    <cfRule type="cellIs" dxfId="52" priority="36" operator="equal">
      <formula>"Invalidé"</formula>
    </cfRule>
    <cfRule type="cellIs" dxfId="51" priority="43" operator="equal">
      <formula>"Validé"</formula>
    </cfRule>
    <cfRule type="cellIs" dxfId="50" priority="34" operator="equal">
      <formula>"Indéterminé"</formula>
    </cfRule>
    <cfRule type="cellIs" dxfId="49" priority="44" stopIfTrue="1" operator="equal">
      <formula>"NA"</formula>
    </cfRule>
    <cfRule type="cellIs" dxfId="48" priority="42" operator="equal">
      <formula>"Invalidé"</formula>
    </cfRule>
    <cfRule type="cellIs" dxfId="47" priority="37" operator="equal">
      <formula>"Validé"</formula>
    </cfRule>
    <cfRule type="cellIs" dxfId="46" priority="40" operator="equal">
      <formula>"Validé"</formula>
    </cfRule>
  </conditionalFormatting>
  <conditionalFormatting sqref="L11:L116">
    <cfRule type="cellIs" dxfId="45" priority="29" operator="equal">
      <formula>"Validé"</formula>
    </cfRule>
    <cfRule type="cellIs" dxfId="44" priority="23" operator="equal">
      <formula>"Indéterminé"</formula>
    </cfRule>
    <cfRule type="cellIs" dxfId="43" priority="24" operator="equal">
      <formula>"NA"</formula>
    </cfRule>
    <cfRule type="cellIs" dxfId="42" priority="25" operator="equal">
      <formula>"Invalidé"</formula>
    </cfRule>
    <cfRule type="cellIs" dxfId="41" priority="26" operator="equal">
      <formula>"Validé"</formula>
    </cfRule>
    <cfRule type="cellIs" dxfId="40" priority="33" stopIfTrue="1" operator="equal">
      <formula>"NA"</formula>
    </cfRule>
    <cfRule type="cellIs" dxfId="39" priority="32" operator="equal">
      <formula>"Validé"</formula>
    </cfRule>
    <cfRule type="cellIs" dxfId="38" priority="31" operator="equal">
      <formula>"Invalidé"</formula>
    </cfRule>
  </conditionalFormatting>
  <conditionalFormatting sqref="M11:M116">
    <cfRule type="cellIs" dxfId="37" priority="21" operator="equal">
      <formula>"Validé"</formula>
    </cfRule>
    <cfRule type="cellIs" dxfId="36" priority="22" stopIfTrue="1" operator="equal">
      <formula>"NA"</formula>
    </cfRule>
    <cfRule type="cellIs" dxfId="35" priority="20" operator="equal">
      <formula>"Invalidé"</formula>
    </cfRule>
    <cfRule type="cellIs" dxfId="34" priority="15" operator="equal">
      <formula>"Validé"</formula>
    </cfRule>
    <cfRule type="cellIs" dxfId="33" priority="14" operator="equal">
      <formula>"Invalidé"</formula>
    </cfRule>
    <cfRule type="cellIs" dxfId="32" priority="13" operator="equal">
      <formula>"NA"</formula>
    </cfRule>
    <cfRule type="cellIs" dxfId="31" priority="12" operator="equal">
      <formula>"Indéterminé"</formula>
    </cfRule>
    <cfRule type="cellIs" dxfId="30" priority="18" operator="equal">
      <formula>"Validé"</formula>
    </cfRule>
  </conditionalFormatting>
  <conditionalFormatting sqref="N11:N116">
    <cfRule type="cellIs" dxfId="29" priority="1" operator="equal">
      <formula>"Indéterminé"</formula>
    </cfRule>
    <cfRule type="cellIs" dxfId="28" priority="2" operator="equal">
      <formula>"NA"</formula>
    </cfRule>
    <cfRule type="cellIs" dxfId="27" priority="3" operator="equal">
      <formula>"Invalidé"</formula>
    </cfRule>
    <cfRule type="cellIs" dxfId="26" priority="4" operator="equal">
      <formula>"Validé"</formula>
    </cfRule>
    <cfRule type="cellIs" dxfId="25" priority="7" operator="equal">
      <formula>"Validé"</formula>
    </cfRule>
    <cfRule type="cellIs" dxfId="24" priority="10" operator="equal">
      <formula>"Validé"</formula>
    </cfRule>
    <cfRule type="cellIs" dxfId="23" priority="11" stopIfTrue="1" operator="equal">
      <formula>"NA"</formula>
    </cfRule>
    <cfRule type="cellIs" dxfId="22" priority="9" operator="equal">
      <formula>"Invalidé"</formula>
    </cfRule>
  </conditionalFormatting>
  <conditionalFormatting sqref="O11:GJ116">
    <cfRule type="cellIs" dxfId="21" priority="1918" operator="equal">
      <formula>"Invalidé"</formula>
    </cfRule>
    <cfRule type="cellIs" dxfId="20" priority="1916" operator="equal">
      <formula>"Indéterminé"</formula>
    </cfRule>
    <cfRule type="cellIs" dxfId="19" priority="1917" operator="equal">
      <formula>"NA"</formula>
    </cfRule>
    <cfRule type="cellIs" dxfId="18" priority="2043" stopIfTrue="1" operator="equal">
      <formula>"NA"</formula>
    </cfRule>
    <cfRule type="cellIs" dxfId="17" priority="1919" operator="equal">
      <formula>"Validé"</formula>
    </cfRule>
    <cfRule type="cellIs" dxfId="16" priority="1922" operator="equal">
      <formula>"Validé"</formula>
    </cfRule>
    <cfRule type="cellIs" dxfId="15" priority="2041" operator="equal">
      <formula>"Invalidé"</formula>
    </cfRule>
    <cfRule type="cellIs" dxfId="14" priority="2042" operator="equal">
      <formula>"Validé"</formula>
    </cfRule>
  </conditionalFormatting>
  <dataValidations count="1">
    <dataValidation type="list" allowBlank="1" showInputMessage="1" showErrorMessage="1" sqref="G11:GJ116" xr:uid="{00000000-0002-0000-0500-000000000000}">
      <formula1>Etat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5">
    <tabColor rgb="FFC00000"/>
  </sheetPr>
  <dimension ref="A1:M56"/>
  <sheetViews>
    <sheetView zoomScaleNormal="100" workbookViewId="0">
      <pane ySplit="1" topLeftCell="A2" activePane="bottomLeft" state="frozen"/>
      <selection pane="bottomLeft" activeCell="I2" sqref="I2"/>
    </sheetView>
  </sheetViews>
  <sheetFormatPr baseColWidth="10" defaultColWidth="11.44140625" defaultRowHeight="13.8"/>
  <cols>
    <col min="1" max="1" width="11.44140625" style="178"/>
    <col min="2" max="2" width="7.5546875" style="179" customWidth="1"/>
    <col min="3" max="3" width="32.5546875" style="180" customWidth="1"/>
    <col min="4" max="4" width="8.5546875" style="181" customWidth="1"/>
    <col min="5" max="5" width="12.44140625" style="181" customWidth="1"/>
    <col min="6" max="6" width="8.5546875" style="181" customWidth="1"/>
    <col min="7" max="7" width="10.5546875" style="180" customWidth="1"/>
    <col min="8" max="8" width="42.44140625" style="180" customWidth="1"/>
    <col min="9" max="9" width="39.44140625" style="180" customWidth="1"/>
    <col min="10" max="11" width="19.5546875" style="180" customWidth="1"/>
    <col min="12" max="13" width="11.44140625" style="178"/>
    <col min="14" max="16384" width="11.44140625" style="103"/>
  </cols>
  <sheetData>
    <row r="1" spans="1:13" ht="39.9" customHeight="1">
      <c r="A1" s="234" t="s">
        <v>40</v>
      </c>
      <c r="B1" s="235" t="s">
        <v>41</v>
      </c>
      <c r="C1" s="234" t="s">
        <v>42</v>
      </c>
      <c r="D1" s="234" t="s">
        <v>43</v>
      </c>
      <c r="E1" s="234" t="s">
        <v>47</v>
      </c>
      <c r="F1" s="234" t="s">
        <v>46</v>
      </c>
      <c r="G1" s="234" t="s">
        <v>626</v>
      </c>
      <c r="H1" s="234" t="s">
        <v>49</v>
      </c>
      <c r="I1" s="234" t="s">
        <v>50</v>
      </c>
      <c r="J1" s="234" t="s">
        <v>36</v>
      </c>
      <c r="K1" s="234" t="s">
        <v>51</v>
      </c>
      <c r="L1" s="234" t="s">
        <v>53</v>
      </c>
      <c r="M1" s="234" t="s">
        <v>54</v>
      </c>
    </row>
    <row r="2" spans="1:13" ht="110.4">
      <c r="A2" s="182" t="s">
        <v>171</v>
      </c>
      <c r="B2" s="183" t="s">
        <v>172</v>
      </c>
      <c r="C2" s="184" t="s">
        <v>173</v>
      </c>
      <c r="D2" s="185" t="s">
        <v>58</v>
      </c>
      <c r="E2" s="185"/>
      <c r="F2" s="185" t="s">
        <v>175</v>
      </c>
      <c r="G2" s="184" t="s">
        <v>627</v>
      </c>
      <c r="H2" s="186" t="s">
        <v>628</v>
      </c>
      <c r="I2" s="187"/>
      <c r="J2" s="187"/>
      <c r="K2" s="187"/>
      <c r="L2" s="182" t="s">
        <v>177</v>
      </c>
      <c r="M2" s="182" t="s">
        <v>178</v>
      </c>
    </row>
    <row r="3" spans="1:13" ht="82.8">
      <c r="A3" s="182" t="s">
        <v>198</v>
      </c>
      <c r="B3" s="183" t="s">
        <v>223</v>
      </c>
      <c r="C3" s="184" t="s">
        <v>224</v>
      </c>
      <c r="D3" s="185" t="s">
        <v>58</v>
      </c>
      <c r="E3" s="185"/>
      <c r="F3" s="185" t="s">
        <v>175</v>
      </c>
      <c r="G3" s="184" t="s">
        <v>627</v>
      </c>
      <c r="H3" s="188" t="s">
        <v>629</v>
      </c>
      <c r="I3" s="189"/>
      <c r="J3" s="189"/>
      <c r="K3" s="189"/>
      <c r="L3" s="182" t="s">
        <v>177</v>
      </c>
      <c r="M3" s="182" t="s">
        <v>227</v>
      </c>
    </row>
    <row r="4" spans="1:13" ht="165.6">
      <c r="A4" s="182" t="s">
        <v>231</v>
      </c>
      <c r="B4" s="183" t="s">
        <v>235</v>
      </c>
      <c r="C4" s="184" t="s">
        <v>236</v>
      </c>
      <c r="D4" s="185" t="s">
        <v>58</v>
      </c>
      <c r="E4" s="185"/>
      <c r="F4" s="185" t="s">
        <v>175</v>
      </c>
      <c r="G4" s="184" t="s">
        <v>627</v>
      </c>
      <c r="H4" s="190" t="s">
        <v>630</v>
      </c>
      <c r="I4" s="191"/>
      <c r="J4" s="191"/>
      <c r="K4" s="191"/>
      <c r="L4" s="182" t="s">
        <v>177</v>
      </c>
      <c r="M4" s="182" t="s">
        <v>178</v>
      </c>
    </row>
    <row r="5" spans="1:13" ht="69">
      <c r="A5" s="182" t="s">
        <v>362</v>
      </c>
      <c r="B5" s="183" t="s">
        <v>369</v>
      </c>
      <c r="C5" s="184" t="s">
        <v>370</v>
      </c>
      <c r="D5" s="185" t="s">
        <v>58</v>
      </c>
      <c r="E5" s="185"/>
      <c r="F5" s="185" t="s">
        <v>175</v>
      </c>
      <c r="G5" s="184" t="s">
        <v>627</v>
      </c>
      <c r="H5" s="188" t="s">
        <v>631</v>
      </c>
      <c r="I5" s="189"/>
      <c r="J5" s="189"/>
      <c r="K5" s="189"/>
      <c r="L5" s="182" t="s">
        <v>373</v>
      </c>
      <c r="M5" s="182" t="s">
        <v>374</v>
      </c>
    </row>
    <row r="6" spans="1:13" ht="220.8">
      <c r="A6" s="182" t="s">
        <v>231</v>
      </c>
      <c r="B6" s="183" t="s">
        <v>235</v>
      </c>
      <c r="C6" s="184" t="s">
        <v>236</v>
      </c>
      <c r="D6" s="185" t="s">
        <v>58</v>
      </c>
      <c r="E6" s="185"/>
      <c r="F6" s="185" t="s">
        <v>175</v>
      </c>
      <c r="G6" s="184" t="s">
        <v>8</v>
      </c>
      <c r="H6" s="190" t="s">
        <v>632</v>
      </c>
      <c r="I6" s="192" t="s">
        <v>633</v>
      </c>
      <c r="J6" s="191"/>
      <c r="K6" s="191"/>
      <c r="L6" s="182" t="s">
        <v>177</v>
      </c>
      <c r="M6" s="182" t="s">
        <v>178</v>
      </c>
    </row>
    <row r="7" spans="1:13" ht="96.6">
      <c r="A7" s="182" t="s">
        <v>328</v>
      </c>
      <c r="B7" s="183" t="s">
        <v>344</v>
      </c>
      <c r="C7" s="184" t="s">
        <v>345</v>
      </c>
      <c r="D7" s="185" t="s">
        <v>58</v>
      </c>
      <c r="E7" s="185"/>
      <c r="F7" s="185" t="s">
        <v>175</v>
      </c>
      <c r="G7" s="184" t="s">
        <v>8</v>
      </c>
      <c r="H7" s="188" t="s">
        <v>634</v>
      </c>
      <c r="I7" s="189"/>
      <c r="J7" s="189"/>
      <c r="K7" s="189"/>
      <c r="L7" s="182" t="s">
        <v>177</v>
      </c>
      <c r="M7" s="182" t="s">
        <v>178</v>
      </c>
    </row>
    <row r="8" spans="1:13" ht="110.4">
      <c r="A8" s="182" t="s">
        <v>106</v>
      </c>
      <c r="B8" s="183" t="s">
        <v>125</v>
      </c>
      <c r="C8" s="184" t="s">
        <v>126</v>
      </c>
      <c r="D8" s="185" t="s">
        <v>58</v>
      </c>
      <c r="E8" s="185"/>
      <c r="F8" s="185" t="s">
        <v>175</v>
      </c>
      <c r="G8" s="184" t="s">
        <v>12</v>
      </c>
      <c r="H8" s="188" t="s">
        <v>635</v>
      </c>
      <c r="I8" s="189"/>
      <c r="J8" s="189"/>
      <c r="K8" s="189"/>
      <c r="L8" s="182" t="s">
        <v>177</v>
      </c>
      <c r="M8" s="182" t="s">
        <v>178</v>
      </c>
    </row>
    <row r="9" spans="1:13" ht="165.6">
      <c r="A9" s="182" t="s">
        <v>106</v>
      </c>
      <c r="B9" s="183" t="s">
        <v>137</v>
      </c>
      <c r="C9" s="184" t="s">
        <v>138</v>
      </c>
      <c r="D9" s="185" t="s">
        <v>58</v>
      </c>
      <c r="E9" s="185"/>
      <c r="F9" s="185" t="s">
        <v>175</v>
      </c>
      <c r="G9" s="184" t="s">
        <v>12</v>
      </c>
      <c r="H9" s="188" t="s">
        <v>636</v>
      </c>
      <c r="I9" s="189"/>
      <c r="J9" s="189"/>
      <c r="K9" s="189"/>
      <c r="L9" s="182" t="s">
        <v>177</v>
      </c>
      <c r="M9" s="182" t="s">
        <v>374</v>
      </c>
    </row>
    <row r="10" spans="1:13" ht="55.2">
      <c r="A10" s="182" t="s">
        <v>106</v>
      </c>
      <c r="B10" s="183" t="s">
        <v>143</v>
      </c>
      <c r="C10" s="184" t="s">
        <v>144</v>
      </c>
      <c r="D10" s="185" t="s">
        <v>58</v>
      </c>
      <c r="E10" s="185"/>
      <c r="F10" s="185" t="s">
        <v>175</v>
      </c>
      <c r="G10" s="184" t="s">
        <v>12</v>
      </c>
      <c r="H10" s="188" t="s">
        <v>637</v>
      </c>
      <c r="I10" s="189"/>
      <c r="J10" s="189"/>
      <c r="K10" s="189"/>
      <c r="L10" s="182" t="s">
        <v>177</v>
      </c>
      <c r="M10" s="182" t="s">
        <v>374</v>
      </c>
    </row>
    <row r="11" spans="1:13" ht="345">
      <c r="A11" s="182" t="s">
        <v>182</v>
      </c>
      <c r="B11" s="183" t="s">
        <v>183</v>
      </c>
      <c r="C11" s="184" t="s">
        <v>184</v>
      </c>
      <c r="D11" s="185" t="s">
        <v>58</v>
      </c>
      <c r="E11" s="185"/>
      <c r="F11" s="185" t="s">
        <v>175</v>
      </c>
      <c r="G11" s="184" t="s">
        <v>12</v>
      </c>
      <c r="H11" s="186" t="s">
        <v>638</v>
      </c>
      <c r="I11" s="187"/>
      <c r="J11" s="187"/>
      <c r="K11" s="187"/>
      <c r="L11" s="182" t="s">
        <v>177</v>
      </c>
      <c r="M11" s="182" t="s">
        <v>374</v>
      </c>
    </row>
    <row r="12" spans="1:13" ht="69">
      <c r="A12" s="182" t="s">
        <v>182</v>
      </c>
      <c r="B12" s="183" t="s">
        <v>195</v>
      </c>
      <c r="C12" s="184" t="s">
        <v>196</v>
      </c>
      <c r="D12" s="185" t="s">
        <v>83</v>
      </c>
      <c r="E12" s="185"/>
      <c r="F12" s="185" t="s">
        <v>175</v>
      </c>
      <c r="G12" s="184" t="s">
        <v>12</v>
      </c>
      <c r="H12" s="186" t="s">
        <v>639</v>
      </c>
      <c r="I12" s="187"/>
      <c r="J12" s="187"/>
      <c r="K12" s="187"/>
      <c r="L12" s="182" t="s">
        <v>177</v>
      </c>
      <c r="M12" s="182" t="s">
        <v>374</v>
      </c>
    </row>
    <row r="13" spans="1:13" ht="82.8">
      <c r="A13" s="182" t="s">
        <v>198</v>
      </c>
      <c r="B13" s="183" t="s">
        <v>223</v>
      </c>
      <c r="C13" s="184" t="s">
        <v>224</v>
      </c>
      <c r="D13" s="185" t="s">
        <v>58</v>
      </c>
      <c r="E13" s="185"/>
      <c r="F13" s="185" t="s">
        <v>175</v>
      </c>
      <c r="G13" s="184" t="s">
        <v>12</v>
      </c>
      <c r="H13" s="188" t="s">
        <v>640</v>
      </c>
      <c r="I13" s="189"/>
      <c r="J13" s="189"/>
      <c r="K13" s="189"/>
      <c r="L13" s="182"/>
      <c r="M13" s="182"/>
    </row>
    <row r="14" spans="1:13" ht="96.6">
      <c r="A14" s="182" t="s">
        <v>245</v>
      </c>
      <c r="B14" s="183" t="s">
        <v>276</v>
      </c>
      <c r="C14" s="184" t="s">
        <v>277</v>
      </c>
      <c r="D14" s="185" t="s">
        <v>83</v>
      </c>
      <c r="E14" s="185"/>
      <c r="F14" s="185" t="s">
        <v>175</v>
      </c>
      <c r="G14" s="184" t="s">
        <v>12</v>
      </c>
      <c r="H14" s="188" t="s">
        <v>641</v>
      </c>
      <c r="I14" s="189"/>
      <c r="J14" s="189"/>
      <c r="K14" s="189"/>
      <c r="L14" s="182" t="s">
        <v>177</v>
      </c>
      <c r="M14" s="182" t="s">
        <v>178</v>
      </c>
    </row>
    <row r="15" spans="1:13" ht="55.2">
      <c r="A15" s="182" t="s">
        <v>288</v>
      </c>
      <c r="B15" s="183" t="s">
        <v>313</v>
      </c>
      <c r="C15" s="184" t="s">
        <v>314</v>
      </c>
      <c r="D15" s="185" t="s">
        <v>58</v>
      </c>
      <c r="E15" s="185"/>
      <c r="F15" s="185" t="s">
        <v>175</v>
      </c>
      <c r="G15" s="184" t="s">
        <v>12</v>
      </c>
      <c r="H15" s="188" t="s">
        <v>642</v>
      </c>
      <c r="I15" s="189"/>
      <c r="J15" s="189"/>
      <c r="K15" s="189"/>
      <c r="L15" s="182" t="s">
        <v>177</v>
      </c>
      <c r="M15" s="182" t="s">
        <v>374</v>
      </c>
    </row>
    <row r="16" spans="1:13" ht="110.4">
      <c r="A16" s="182" t="s">
        <v>288</v>
      </c>
      <c r="B16" s="183" t="s">
        <v>325</v>
      </c>
      <c r="C16" s="184" t="s">
        <v>326</v>
      </c>
      <c r="D16" s="185" t="s">
        <v>83</v>
      </c>
      <c r="E16" s="185"/>
      <c r="F16" s="185" t="s">
        <v>175</v>
      </c>
      <c r="G16" s="184" t="s">
        <v>12</v>
      </c>
      <c r="H16" s="188" t="s">
        <v>643</v>
      </c>
      <c r="I16" s="189"/>
      <c r="J16" s="189"/>
      <c r="K16" s="189"/>
      <c r="L16" s="182" t="s">
        <v>177</v>
      </c>
      <c r="M16" s="182" t="s">
        <v>178</v>
      </c>
    </row>
    <row r="17" spans="1:13" ht="193.2">
      <c r="A17" s="182" t="s">
        <v>328</v>
      </c>
      <c r="B17" s="183" t="s">
        <v>344</v>
      </c>
      <c r="C17" s="184" t="s">
        <v>345</v>
      </c>
      <c r="D17" s="185" t="s">
        <v>58</v>
      </c>
      <c r="E17" s="185"/>
      <c r="F17" s="185" t="s">
        <v>175</v>
      </c>
      <c r="G17" s="184" t="s">
        <v>12</v>
      </c>
      <c r="H17" s="188" t="s">
        <v>644</v>
      </c>
      <c r="I17" s="189"/>
      <c r="J17" s="189"/>
      <c r="K17" s="189"/>
      <c r="L17" s="182" t="s">
        <v>177</v>
      </c>
      <c r="M17" s="182" t="s">
        <v>374</v>
      </c>
    </row>
    <row r="18" spans="1:13" ht="69">
      <c r="A18" s="182" t="s">
        <v>328</v>
      </c>
      <c r="B18" s="183" t="s">
        <v>347</v>
      </c>
      <c r="C18" s="184" t="s">
        <v>348</v>
      </c>
      <c r="D18" s="185" t="s">
        <v>58</v>
      </c>
      <c r="E18" s="185"/>
      <c r="F18" s="185" t="s">
        <v>175</v>
      </c>
      <c r="G18" s="184" t="s">
        <v>12</v>
      </c>
      <c r="H18" s="186" t="s">
        <v>645</v>
      </c>
      <c r="I18" s="187"/>
      <c r="J18" s="187"/>
      <c r="K18" s="187"/>
      <c r="L18" s="182" t="s">
        <v>177</v>
      </c>
      <c r="M18" s="182" t="s">
        <v>227</v>
      </c>
    </row>
    <row r="19" spans="1:13" ht="110.4">
      <c r="A19" s="182" t="s">
        <v>106</v>
      </c>
      <c r="B19" s="183" t="s">
        <v>125</v>
      </c>
      <c r="C19" s="184" t="s">
        <v>126</v>
      </c>
      <c r="D19" s="185" t="s">
        <v>58</v>
      </c>
      <c r="E19" s="185"/>
      <c r="F19" s="185" t="s">
        <v>175</v>
      </c>
      <c r="G19" s="184" t="s">
        <v>15</v>
      </c>
      <c r="H19" s="188" t="s">
        <v>635</v>
      </c>
      <c r="I19" s="189"/>
      <c r="J19" s="189"/>
      <c r="K19" s="189"/>
      <c r="L19" s="182" t="s">
        <v>177</v>
      </c>
      <c r="M19" s="182" t="s">
        <v>178</v>
      </c>
    </row>
    <row r="20" spans="1:13" ht="165.6">
      <c r="A20" s="182" t="s">
        <v>106</v>
      </c>
      <c r="B20" s="183" t="s">
        <v>137</v>
      </c>
      <c r="C20" s="184" t="s">
        <v>138</v>
      </c>
      <c r="D20" s="185" t="s">
        <v>58</v>
      </c>
      <c r="E20" s="185"/>
      <c r="F20" s="185" t="s">
        <v>175</v>
      </c>
      <c r="G20" s="184" t="s">
        <v>15</v>
      </c>
      <c r="H20" s="188" t="s">
        <v>636</v>
      </c>
      <c r="I20" s="189"/>
      <c r="J20" s="189"/>
      <c r="K20" s="189"/>
      <c r="L20" s="182" t="s">
        <v>177</v>
      </c>
      <c r="M20" s="182" t="s">
        <v>374</v>
      </c>
    </row>
    <row r="21" spans="1:13" ht="69">
      <c r="A21" s="182" t="s">
        <v>106</v>
      </c>
      <c r="B21" s="183" t="s">
        <v>143</v>
      </c>
      <c r="C21" s="184" t="s">
        <v>144</v>
      </c>
      <c r="D21" s="185" t="s">
        <v>58</v>
      </c>
      <c r="E21" s="185"/>
      <c r="F21" s="185" t="s">
        <v>175</v>
      </c>
      <c r="G21" s="184" t="s">
        <v>15</v>
      </c>
      <c r="H21" s="188" t="s">
        <v>646</v>
      </c>
      <c r="I21" s="189"/>
      <c r="J21" s="189"/>
      <c r="K21" s="189"/>
      <c r="L21" s="182" t="s">
        <v>177</v>
      </c>
      <c r="M21" s="182" t="s">
        <v>374</v>
      </c>
    </row>
    <row r="22" spans="1:13" ht="345">
      <c r="A22" s="182" t="s">
        <v>182</v>
      </c>
      <c r="B22" s="183" t="s">
        <v>183</v>
      </c>
      <c r="C22" s="184" t="s">
        <v>184</v>
      </c>
      <c r="D22" s="185" t="s">
        <v>58</v>
      </c>
      <c r="E22" s="185"/>
      <c r="F22" s="185" t="s">
        <v>175</v>
      </c>
      <c r="G22" s="184" t="s">
        <v>15</v>
      </c>
      <c r="H22" s="186" t="s">
        <v>638</v>
      </c>
      <c r="I22" s="187"/>
      <c r="J22" s="187"/>
      <c r="K22" s="187"/>
      <c r="L22" s="182" t="s">
        <v>177</v>
      </c>
      <c r="M22" s="182" t="s">
        <v>374</v>
      </c>
    </row>
    <row r="23" spans="1:13" ht="69">
      <c r="A23" s="182" t="s">
        <v>182</v>
      </c>
      <c r="B23" s="183" t="s">
        <v>195</v>
      </c>
      <c r="C23" s="184" t="s">
        <v>196</v>
      </c>
      <c r="D23" s="185" t="s">
        <v>83</v>
      </c>
      <c r="E23" s="185"/>
      <c r="F23" s="185" t="s">
        <v>175</v>
      </c>
      <c r="G23" s="184" t="s">
        <v>15</v>
      </c>
      <c r="H23" s="186" t="s">
        <v>639</v>
      </c>
      <c r="I23" s="187"/>
      <c r="J23" s="187"/>
      <c r="K23" s="187"/>
      <c r="L23" s="182" t="s">
        <v>177</v>
      </c>
      <c r="M23" s="182" t="s">
        <v>374</v>
      </c>
    </row>
    <row r="24" spans="1:13" ht="82.8">
      <c r="A24" s="182" t="s">
        <v>198</v>
      </c>
      <c r="B24" s="183" t="s">
        <v>223</v>
      </c>
      <c r="C24" s="184" t="s">
        <v>224</v>
      </c>
      <c r="D24" s="185" t="s">
        <v>58</v>
      </c>
      <c r="E24" s="185"/>
      <c r="F24" s="185" t="s">
        <v>175</v>
      </c>
      <c r="G24" s="184" t="s">
        <v>15</v>
      </c>
      <c r="H24" s="188" t="s">
        <v>640</v>
      </c>
      <c r="I24" s="189"/>
      <c r="J24" s="189"/>
      <c r="K24" s="189"/>
      <c r="L24" s="182"/>
      <c r="M24" s="182"/>
    </row>
    <row r="25" spans="1:13" ht="96.6">
      <c r="A25" s="182" t="s">
        <v>245</v>
      </c>
      <c r="B25" s="183" t="s">
        <v>276</v>
      </c>
      <c r="C25" s="184" t="s">
        <v>277</v>
      </c>
      <c r="D25" s="185" t="s">
        <v>83</v>
      </c>
      <c r="E25" s="185"/>
      <c r="F25" s="185" t="s">
        <v>175</v>
      </c>
      <c r="G25" s="184" t="s">
        <v>15</v>
      </c>
      <c r="H25" s="188" t="s">
        <v>641</v>
      </c>
      <c r="I25" s="189"/>
      <c r="J25" s="189"/>
      <c r="K25" s="189"/>
      <c r="L25" s="182" t="s">
        <v>177</v>
      </c>
      <c r="M25" s="182" t="s">
        <v>178</v>
      </c>
    </row>
    <row r="26" spans="1:13" ht="55.2">
      <c r="A26" s="182" t="s">
        <v>288</v>
      </c>
      <c r="B26" s="183" t="s">
        <v>313</v>
      </c>
      <c r="C26" s="184" t="s">
        <v>314</v>
      </c>
      <c r="D26" s="185" t="s">
        <v>58</v>
      </c>
      <c r="E26" s="185"/>
      <c r="F26" s="185" t="s">
        <v>175</v>
      </c>
      <c r="G26" s="184" t="s">
        <v>15</v>
      </c>
      <c r="H26" s="188" t="s">
        <v>642</v>
      </c>
      <c r="I26" s="189"/>
      <c r="J26" s="189"/>
      <c r="K26" s="189"/>
      <c r="L26" s="182" t="s">
        <v>177</v>
      </c>
      <c r="M26" s="182" t="s">
        <v>374</v>
      </c>
    </row>
    <row r="27" spans="1:13" ht="110.4">
      <c r="A27" s="182" t="s">
        <v>288</v>
      </c>
      <c r="B27" s="183" t="s">
        <v>325</v>
      </c>
      <c r="C27" s="184" t="s">
        <v>326</v>
      </c>
      <c r="D27" s="185" t="s">
        <v>83</v>
      </c>
      <c r="E27" s="185"/>
      <c r="F27" s="185" t="s">
        <v>175</v>
      </c>
      <c r="G27" s="184" t="s">
        <v>15</v>
      </c>
      <c r="H27" s="188" t="s">
        <v>643</v>
      </c>
      <c r="I27" s="189"/>
      <c r="J27" s="189"/>
      <c r="K27" s="189"/>
      <c r="L27" s="182" t="s">
        <v>177</v>
      </c>
      <c r="M27" s="182" t="s">
        <v>178</v>
      </c>
    </row>
    <row r="28" spans="1:13" ht="193.2">
      <c r="A28" s="182" t="s">
        <v>328</v>
      </c>
      <c r="B28" s="183" t="s">
        <v>344</v>
      </c>
      <c r="C28" s="184" t="s">
        <v>345</v>
      </c>
      <c r="D28" s="185" t="s">
        <v>58</v>
      </c>
      <c r="E28" s="185"/>
      <c r="F28" s="185" t="s">
        <v>175</v>
      </c>
      <c r="G28" s="184" t="s">
        <v>15</v>
      </c>
      <c r="H28" s="188" t="s">
        <v>644</v>
      </c>
      <c r="I28" s="189"/>
      <c r="J28" s="189"/>
      <c r="K28" s="189"/>
      <c r="L28" s="182" t="s">
        <v>177</v>
      </c>
      <c r="M28" s="182" t="s">
        <v>374</v>
      </c>
    </row>
    <row r="29" spans="1:13" ht="69">
      <c r="A29" s="182" t="s">
        <v>328</v>
      </c>
      <c r="B29" s="183" t="s">
        <v>347</v>
      </c>
      <c r="C29" s="184" t="s">
        <v>348</v>
      </c>
      <c r="D29" s="185" t="s">
        <v>58</v>
      </c>
      <c r="E29" s="185"/>
      <c r="F29" s="185" t="s">
        <v>175</v>
      </c>
      <c r="G29" s="184" t="s">
        <v>15</v>
      </c>
      <c r="H29" s="186" t="s">
        <v>645</v>
      </c>
      <c r="I29" s="187"/>
      <c r="J29" s="187"/>
      <c r="K29" s="187"/>
      <c r="L29" s="182" t="s">
        <v>177</v>
      </c>
      <c r="M29" s="182" t="s">
        <v>227</v>
      </c>
    </row>
    <row r="30" spans="1:13" ht="96.6">
      <c r="A30" s="182" t="s">
        <v>245</v>
      </c>
      <c r="B30" s="183" t="s">
        <v>276</v>
      </c>
      <c r="C30" s="184" t="s">
        <v>277</v>
      </c>
      <c r="D30" s="185" t="s">
        <v>83</v>
      </c>
      <c r="E30" s="185"/>
      <c r="F30" s="185" t="s">
        <v>175</v>
      </c>
      <c r="G30" s="184" t="s">
        <v>18</v>
      </c>
      <c r="H30" s="188" t="s">
        <v>647</v>
      </c>
      <c r="I30" s="189"/>
      <c r="J30" s="189"/>
      <c r="K30" s="189"/>
      <c r="L30" s="182" t="s">
        <v>177</v>
      </c>
      <c r="M30" s="182" t="s">
        <v>178</v>
      </c>
    </row>
    <row r="31" spans="1:13" ht="124.2">
      <c r="A31" s="182" t="s">
        <v>328</v>
      </c>
      <c r="B31" s="183" t="s">
        <v>344</v>
      </c>
      <c r="C31" s="184" t="s">
        <v>345</v>
      </c>
      <c r="D31" s="185" t="s">
        <v>58</v>
      </c>
      <c r="E31" s="185"/>
      <c r="F31" s="185" t="s">
        <v>175</v>
      </c>
      <c r="G31" s="184" t="s">
        <v>18</v>
      </c>
      <c r="H31" s="188" t="s">
        <v>648</v>
      </c>
      <c r="I31" s="189"/>
      <c r="J31" s="189"/>
      <c r="K31" s="189"/>
      <c r="L31" s="182" t="s">
        <v>177</v>
      </c>
      <c r="M31" s="182" t="s">
        <v>374</v>
      </c>
    </row>
    <row r="32" spans="1:13" ht="69">
      <c r="A32" s="182" t="s">
        <v>328</v>
      </c>
      <c r="B32" s="183" t="s">
        <v>347</v>
      </c>
      <c r="C32" s="184" t="s">
        <v>348</v>
      </c>
      <c r="D32" s="185" t="s">
        <v>58</v>
      </c>
      <c r="E32" s="185"/>
      <c r="F32" s="185" t="s">
        <v>175</v>
      </c>
      <c r="G32" s="184" t="s">
        <v>18</v>
      </c>
      <c r="H32" s="186" t="s">
        <v>645</v>
      </c>
      <c r="I32" s="187"/>
      <c r="J32" s="187"/>
      <c r="K32" s="187"/>
      <c r="L32" s="182" t="s">
        <v>177</v>
      </c>
      <c r="M32" s="182" t="s">
        <v>227</v>
      </c>
    </row>
    <row r="33" spans="1:13" ht="193.2">
      <c r="A33" s="182" t="s">
        <v>328</v>
      </c>
      <c r="B33" s="183" t="s">
        <v>344</v>
      </c>
      <c r="C33" s="184" t="s">
        <v>345</v>
      </c>
      <c r="D33" s="185" t="s">
        <v>58</v>
      </c>
      <c r="E33" s="185"/>
      <c r="F33" s="185" t="s">
        <v>175</v>
      </c>
      <c r="G33" s="184" t="s">
        <v>22</v>
      </c>
      <c r="H33" s="188" t="s">
        <v>644</v>
      </c>
      <c r="I33" s="189"/>
      <c r="J33" s="189"/>
      <c r="K33" s="189"/>
      <c r="L33" s="182" t="s">
        <v>177</v>
      </c>
      <c r="M33" s="182" t="s">
        <v>374</v>
      </c>
    </row>
    <row r="34" spans="1:13" ht="69">
      <c r="A34" s="182" t="s">
        <v>328</v>
      </c>
      <c r="B34" s="183" t="s">
        <v>347</v>
      </c>
      <c r="C34" s="184" t="s">
        <v>348</v>
      </c>
      <c r="D34" s="185" t="s">
        <v>58</v>
      </c>
      <c r="E34" s="185"/>
      <c r="F34" s="185" t="s">
        <v>175</v>
      </c>
      <c r="G34" s="184" t="s">
        <v>22</v>
      </c>
      <c r="H34" s="186" t="s">
        <v>645</v>
      </c>
      <c r="I34" s="187"/>
      <c r="J34" s="187"/>
      <c r="K34" s="187"/>
      <c r="L34" s="182" t="s">
        <v>177</v>
      </c>
      <c r="M34" s="182" t="s">
        <v>227</v>
      </c>
    </row>
    <row r="35" spans="1:13" ht="96.6">
      <c r="A35" s="182" t="s">
        <v>182</v>
      </c>
      <c r="B35" s="183" t="s">
        <v>183</v>
      </c>
      <c r="C35" s="184" t="s">
        <v>184</v>
      </c>
      <c r="D35" s="185" t="s">
        <v>58</v>
      </c>
      <c r="E35" s="185"/>
      <c r="F35" s="185" t="s">
        <v>175</v>
      </c>
      <c r="G35" s="184" t="s">
        <v>25</v>
      </c>
      <c r="H35" s="190" t="s">
        <v>649</v>
      </c>
      <c r="I35" s="187"/>
      <c r="J35" s="187"/>
      <c r="K35" s="187"/>
      <c r="L35" s="182" t="s">
        <v>177</v>
      </c>
      <c r="M35" s="182" t="s">
        <v>178</v>
      </c>
    </row>
    <row r="36" spans="1:13" ht="193.2">
      <c r="A36" s="182" t="s">
        <v>328</v>
      </c>
      <c r="B36" s="183" t="s">
        <v>344</v>
      </c>
      <c r="C36" s="184" t="s">
        <v>345</v>
      </c>
      <c r="D36" s="185" t="s">
        <v>58</v>
      </c>
      <c r="E36" s="185"/>
      <c r="F36" s="185" t="s">
        <v>175</v>
      </c>
      <c r="G36" s="184" t="s">
        <v>25</v>
      </c>
      <c r="H36" s="188" t="s">
        <v>644</v>
      </c>
      <c r="I36" s="189"/>
      <c r="J36" s="189"/>
      <c r="K36" s="189"/>
      <c r="L36" s="182" t="s">
        <v>177</v>
      </c>
      <c r="M36" s="182" t="s">
        <v>374</v>
      </c>
    </row>
    <row r="37" spans="1:13" ht="69">
      <c r="A37" s="182" t="s">
        <v>328</v>
      </c>
      <c r="B37" s="183" t="s">
        <v>347</v>
      </c>
      <c r="C37" s="184" t="s">
        <v>348</v>
      </c>
      <c r="D37" s="185" t="s">
        <v>58</v>
      </c>
      <c r="E37" s="185"/>
      <c r="F37" s="185" t="s">
        <v>175</v>
      </c>
      <c r="G37" s="184" t="s">
        <v>25</v>
      </c>
      <c r="H37" s="186" t="s">
        <v>645</v>
      </c>
      <c r="I37" s="187"/>
      <c r="J37" s="187"/>
      <c r="K37" s="187"/>
      <c r="L37" s="182" t="s">
        <v>177</v>
      </c>
      <c r="M37" s="182" t="s">
        <v>227</v>
      </c>
    </row>
    <row r="38" spans="1:13" ht="110.4">
      <c r="A38" s="182" t="s">
        <v>182</v>
      </c>
      <c r="B38" s="183" t="s">
        <v>183</v>
      </c>
      <c r="C38" s="184" t="s">
        <v>184</v>
      </c>
      <c r="D38" s="185" t="s">
        <v>58</v>
      </c>
      <c r="E38" s="185"/>
      <c r="F38" s="185" t="s">
        <v>175</v>
      </c>
      <c r="G38" s="184" t="s">
        <v>28</v>
      </c>
      <c r="H38" s="186" t="s">
        <v>650</v>
      </c>
      <c r="I38" s="187"/>
      <c r="J38" s="187"/>
      <c r="K38" s="187"/>
      <c r="L38" s="182" t="s">
        <v>177</v>
      </c>
      <c r="M38" s="182" t="s">
        <v>374</v>
      </c>
    </row>
    <row r="39" spans="1:13" ht="69">
      <c r="A39" s="182" t="s">
        <v>182</v>
      </c>
      <c r="B39" s="183" t="s">
        <v>195</v>
      </c>
      <c r="C39" s="184" t="s">
        <v>196</v>
      </c>
      <c r="D39" s="185" t="s">
        <v>83</v>
      </c>
      <c r="E39" s="185"/>
      <c r="F39" s="185" t="s">
        <v>175</v>
      </c>
      <c r="G39" s="184" t="s">
        <v>28</v>
      </c>
      <c r="H39" s="186" t="s">
        <v>639</v>
      </c>
      <c r="I39" s="187"/>
      <c r="J39" s="187"/>
      <c r="K39" s="187"/>
      <c r="L39" s="182" t="s">
        <v>177</v>
      </c>
      <c r="M39" s="182" t="s">
        <v>374</v>
      </c>
    </row>
    <row r="40" spans="1:13" ht="151.80000000000001">
      <c r="A40" s="182" t="s">
        <v>245</v>
      </c>
      <c r="B40" s="183" t="s">
        <v>261</v>
      </c>
      <c r="C40" s="184" t="s">
        <v>262</v>
      </c>
      <c r="D40" s="185" t="s">
        <v>58</v>
      </c>
      <c r="E40" s="185"/>
      <c r="F40" s="185" t="s">
        <v>175</v>
      </c>
      <c r="G40" s="184" t="s">
        <v>28</v>
      </c>
      <c r="H40" s="193" t="s">
        <v>651</v>
      </c>
      <c r="I40" s="187"/>
      <c r="J40" s="187"/>
      <c r="K40" s="187"/>
      <c r="L40" s="182" t="s">
        <v>177</v>
      </c>
      <c r="M40" s="182" t="s">
        <v>374</v>
      </c>
    </row>
    <row r="41" spans="1:13" ht="96.6">
      <c r="A41" s="182" t="s">
        <v>245</v>
      </c>
      <c r="B41" s="183" t="s">
        <v>264</v>
      </c>
      <c r="C41" s="184" t="s">
        <v>265</v>
      </c>
      <c r="D41" s="185" t="s">
        <v>58</v>
      </c>
      <c r="E41" s="185"/>
      <c r="F41" s="185" t="s">
        <v>175</v>
      </c>
      <c r="G41" s="184" t="s">
        <v>28</v>
      </c>
      <c r="H41" s="188" t="s">
        <v>652</v>
      </c>
      <c r="I41" s="189"/>
      <c r="J41" s="189"/>
      <c r="K41" s="189"/>
      <c r="L41" s="182" t="s">
        <v>177</v>
      </c>
      <c r="M41" s="182" t="s">
        <v>178</v>
      </c>
    </row>
    <row r="42" spans="1:13" ht="96.6">
      <c r="A42" s="182" t="s">
        <v>245</v>
      </c>
      <c r="B42" s="183" t="s">
        <v>276</v>
      </c>
      <c r="C42" s="184" t="s">
        <v>277</v>
      </c>
      <c r="D42" s="185" t="s">
        <v>83</v>
      </c>
      <c r="E42" s="185"/>
      <c r="F42" s="185" t="s">
        <v>175</v>
      </c>
      <c r="G42" s="184" t="s">
        <v>28</v>
      </c>
      <c r="H42" s="188" t="s">
        <v>647</v>
      </c>
      <c r="I42" s="189"/>
      <c r="J42" s="189"/>
      <c r="K42" s="189"/>
      <c r="L42" s="182" t="s">
        <v>177</v>
      </c>
      <c r="M42" s="182" t="s">
        <v>178</v>
      </c>
    </row>
    <row r="43" spans="1:13" ht="55.2">
      <c r="A43" s="182" t="s">
        <v>288</v>
      </c>
      <c r="B43" s="183" t="s">
        <v>313</v>
      </c>
      <c r="C43" s="184" t="s">
        <v>314</v>
      </c>
      <c r="D43" s="185" t="s">
        <v>58</v>
      </c>
      <c r="E43" s="185"/>
      <c r="F43" s="185" t="s">
        <v>175</v>
      </c>
      <c r="G43" s="184" t="s">
        <v>28</v>
      </c>
      <c r="H43" s="188" t="s">
        <v>653</v>
      </c>
      <c r="I43" s="189"/>
      <c r="J43" s="189"/>
      <c r="K43" s="189"/>
      <c r="L43" s="182" t="s">
        <v>177</v>
      </c>
      <c r="M43" s="182" t="s">
        <v>374</v>
      </c>
    </row>
    <row r="44" spans="1:13" ht="138">
      <c r="A44" s="182" t="s">
        <v>288</v>
      </c>
      <c r="B44" s="183" t="s">
        <v>325</v>
      </c>
      <c r="C44" s="184" t="s">
        <v>326</v>
      </c>
      <c r="D44" s="185" t="s">
        <v>83</v>
      </c>
      <c r="E44" s="185"/>
      <c r="F44" s="185" t="s">
        <v>175</v>
      </c>
      <c r="G44" s="184" t="s">
        <v>28</v>
      </c>
      <c r="H44" s="188" t="s">
        <v>654</v>
      </c>
      <c r="I44" s="189"/>
      <c r="J44" s="189"/>
      <c r="K44" s="189"/>
      <c r="L44" s="182" t="s">
        <v>177</v>
      </c>
      <c r="M44" s="182" t="s">
        <v>178</v>
      </c>
    </row>
    <row r="45" spans="1:13" ht="193.2">
      <c r="A45" s="182" t="s">
        <v>328</v>
      </c>
      <c r="B45" s="183" t="s">
        <v>344</v>
      </c>
      <c r="C45" s="184" t="s">
        <v>345</v>
      </c>
      <c r="D45" s="185" t="s">
        <v>58</v>
      </c>
      <c r="E45" s="185"/>
      <c r="F45" s="185" t="s">
        <v>175</v>
      </c>
      <c r="G45" s="184" t="s">
        <v>28</v>
      </c>
      <c r="H45" s="188" t="s">
        <v>644</v>
      </c>
      <c r="I45" s="189"/>
      <c r="J45" s="189"/>
      <c r="K45" s="189"/>
      <c r="L45" s="182" t="s">
        <v>177</v>
      </c>
      <c r="M45" s="182" t="s">
        <v>374</v>
      </c>
    </row>
    <row r="46" spans="1:13" ht="69">
      <c r="A46" s="182" t="s">
        <v>328</v>
      </c>
      <c r="B46" s="183" t="s">
        <v>347</v>
      </c>
      <c r="C46" s="184" t="s">
        <v>348</v>
      </c>
      <c r="D46" s="185" t="s">
        <v>58</v>
      </c>
      <c r="E46" s="185"/>
      <c r="F46" s="185" t="s">
        <v>175</v>
      </c>
      <c r="G46" s="184" t="s">
        <v>28</v>
      </c>
      <c r="H46" s="186" t="s">
        <v>645</v>
      </c>
      <c r="I46" s="187"/>
      <c r="J46" s="187"/>
      <c r="K46" s="187"/>
      <c r="L46" s="182" t="s">
        <v>177</v>
      </c>
      <c r="M46" s="182" t="s">
        <v>227</v>
      </c>
    </row>
    <row r="47" spans="1:13" ht="165.6">
      <c r="A47" s="182" t="s">
        <v>171</v>
      </c>
      <c r="B47" s="183" t="s">
        <v>172</v>
      </c>
      <c r="C47" s="184" t="s">
        <v>173</v>
      </c>
      <c r="D47" s="185" t="s">
        <v>58</v>
      </c>
      <c r="E47" s="185"/>
      <c r="F47" s="185" t="s">
        <v>175</v>
      </c>
      <c r="G47" s="184" t="s">
        <v>31</v>
      </c>
      <c r="H47" s="190" t="s">
        <v>655</v>
      </c>
      <c r="I47" s="187"/>
      <c r="J47" s="187"/>
      <c r="K47" s="187"/>
      <c r="L47" s="182" t="s">
        <v>177</v>
      </c>
      <c r="M47" s="182" t="s">
        <v>227</v>
      </c>
    </row>
    <row r="48" spans="1:13" ht="69">
      <c r="A48" s="182" t="s">
        <v>198</v>
      </c>
      <c r="B48" s="183" t="s">
        <v>214</v>
      </c>
      <c r="C48" s="184" t="s">
        <v>215</v>
      </c>
      <c r="D48" s="185" t="s">
        <v>58</v>
      </c>
      <c r="E48" s="185"/>
      <c r="F48" s="185" t="s">
        <v>175</v>
      </c>
      <c r="G48" s="184" t="s">
        <v>31</v>
      </c>
      <c r="H48" s="193" t="s">
        <v>656</v>
      </c>
      <c r="I48" s="194"/>
      <c r="J48" s="194"/>
      <c r="K48" s="194"/>
      <c r="L48" s="182" t="s">
        <v>437</v>
      </c>
      <c r="M48" s="182" t="s">
        <v>178</v>
      </c>
    </row>
    <row r="49" spans="1:13" ht="69">
      <c r="A49" s="182" t="s">
        <v>198</v>
      </c>
      <c r="B49" s="183" t="s">
        <v>223</v>
      </c>
      <c r="C49" s="184" t="s">
        <v>224</v>
      </c>
      <c r="D49" s="185" t="s">
        <v>58</v>
      </c>
      <c r="E49" s="185"/>
      <c r="F49" s="185" t="s">
        <v>175</v>
      </c>
      <c r="G49" s="184" t="s">
        <v>31</v>
      </c>
      <c r="H49" s="188" t="s">
        <v>657</v>
      </c>
      <c r="I49" s="189"/>
      <c r="J49" s="189"/>
      <c r="K49" s="189"/>
      <c r="L49" s="182"/>
      <c r="M49" s="182"/>
    </row>
    <row r="50" spans="1:13" ht="69">
      <c r="A50" s="182" t="s">
        <v>198</v>
      </c>
      <c r="B50" s="183" t="s">
        <v>228</v>
      </c>
      <c r="C50" s="184" t="s">
        <v>229</v>
      </c>
      <c r="D50" s="185" t="s">
        <v>58</v>
      </c>
      <c r="E50" s="185"/>
      <c r="F50" s="185" t="s">
        <v>175</v>
      </c>
      <c r="G50" s="184" t="s">
        <v>31</v>
      </c>
      <c r="H50" s="186" t="s">
        <v>658</v>
      </c>
      <c r="I50" s="187"/>
      <c r="J50" s="187"/>
      <c r="K50" s="187"/>
      <c r="L50" s="182" t="s">
        <v>177</v>
      </c>
      <c r="M50" s="182" t="s">
        <v>227</v>
      </c>
    </row>
    <row r="51" spans="1:13" ht="82.8">
      <c r="A51" s="182" t="s">
        <v>231</v>
      </c>
      <c r="B51" s="183" t="s">
        <v>232</v>
      </c>
      <c r="C51" s="184" t="s">
        <v>233</v>
      </c>
      <c r="D51" s="185" t="s">
        <v>58</v>
      </c>
      <c r="E51" s="185"/>
      <c r="F51" s="185" t="s">
        <v>175</v>
      </c>
      <c r="G51" s="184" t="s">
        <v>31</v>
      </c>
      <c r="H51" s="188" t="s">
        <v>659</v>
      </c>
      <c r="I51" s="189"/>
      <c r="J51" s="189"/>
      <c r="K51" s="189"/>
      <c r="L51" s="182" t="s">
        <v>437</v>
      </c>
      <c r="M51" s="182" t="s">
        <v>178</v>
      </c>
    </row>
    <row r="52" spans="1:13" ht="124.2">
      <c r="A52" s="182" t="s">
        <v>245</v>
      </c>
      <c r="B52" s="183" t="s">
        <v>264</v>
      </c>
      <c r="C52" s="184" t="s">
        <v>265</v>
      </c>
      <c r="D52" s="185" t="s">
        <v>58</v>
      </c>
      <c r="E52" s="185"/>
      <c r="F52" s="185" t="s">
        <v>175</v>
      </c>
      <c r="G52" s="184" t="s">
        <v>31</v>
      </c>
      <c r="H52" s="188" t="s">
        <v>660</v>
      </c>
      <c r="I52" s="189"/>
      <c r="J52" s="189"/>
      <c r="K52" s="189"/>
      <c r="L52" s="182" t="s">
        <v>177</v>
      </c>
      <c r="M52" s="182" t="s">
        <v>374</v>
      </c>
    </row>
    <row r="53" spans="1:13" ht="179.4">
      <c r="A53" s="182" t="s">
        <v>245</v>
      </c>
      <c r="B53" s="183" t="s">
        <v>279</v>
      </c>
      <c r="C53" s="184" t="s">
        <v>280</v>
      </c>
      <c r="D53" s="185" t="s">
        <v>83</v>
      </c>
      <c r="E53" s="185"/>
      <c r="F53" s="185" t="s">
        <v>175</v>
      </c>
      <c r="G53" s="184" t="s">
        <v>31</v>
      </c>
      <c r="H53" s="190" t="s">
        <v>661</v>
      </c>
      <c r="I53" s="191"/>
      <c r="J53" s="191"/>
      <c r="K53" s="191"/>
      <c r="L53" s="182" t="s">
        <v>177</v>
      </c>
      <c r="M53" s="182" t="s">
        <v>374</v>
      </c>
    </row>
    <row r="54" spans="1:13" ht="96.6">
      <c r="A54" s="182" t="s">
        <v>288</v>
      </c>
      <c r="B54" s="183" t="s">
        <v>292</v>
      </c>
      <c r="C54" s="184" t="s">
        <v>293</v>
      </c>
      <c r="D54" s="185" t="s">
        <v>58</v>
      </c>
      <c r="E54" s="185"/>
      <c r="F54" s="185" t="s">
        <v>175</v>
      </c>
      <c r="G54" s="184" t="s">
        <v>31</v>
      </c>
      <c r="H54" s="186" t="s">
        <v>662</v>
      </c>
      <c r="I54" s="187"/>
      <c r="J54" s="187"/>
      <c r="K54" s="187"/>
      <c r="L54" s="182" t="s">
        <v>177</v>
      </c>
      <c r="M54" s="182" t="s">
        <v>178</v>
      </c>
    </row>
    <row r="55" spans="1:13" ht="151.80000000000001">
      <c r="A55" s="182" t="s">
        <v>288</v>
      </c>
      <c r="B55" s="183" t="s">
        <v>325</v>
      </c>
      <c r="C55" s="184" t="s">
        <v>326</v>
      </c>
      <c r="D55" s="185" t="s">
        <v>83</v>
      </c>
      <c r="E55" s="185"/>
      <c r="F55" s="185" t="s">
        <v>175</v>
      </c>
      <c r="G55" s="184" t="s">
        <v>31</v>
      </c>
      <c r="H55" s="188" t="s">
        <v>663</v>
      </c>
      <c r="I55" s="189"/>
      <c r="J55" s="189"/>
      <c r="K55" s="189"/>
      <c r="L55" s="182" t="s">
        <v>177</v>
      </c>
      <c r="M55" s="182" t="s">
        <v>178</v>
      </c>
    </row>
    <row r="56" spans="1:13" ht="96.6">
      <c r="A56" s="182" t="s">
        <v>328</v>
      </c>
      <c r="B56" s="183" t="s">
        <v>344</v>
      </c>
      <c r="C56" s="184" t="s">
        <v>345</v>
      </c>
      <c r="D56" s="185" t="s">
        <v>58</v>
      </c>
      <c r="E56" s="185"/>
      <c r="F56" s="185" t="s">
        <v>175</v>
      </c>
      <c r="G56" s="184" t="s">
        <v>31</v>
      </c>
      <c r="H56" s="188" t="s">
        <v>634</v>
      </c>
      <c r="I56" s="189"/>
      <c r="J56" s="189"/>
      <c r="K56" s="189"/>
      <c r="L56" s="182" t="s">
        <v>177</v>
      </c>
      <c r="M56" s="182" t="s">
        <v>227</v>
      </c>
    </row>
  </sheetData>
  <autoFilter ref="A1:M56" xr:uid="{00000000-0001-0000-0700-000000000000}"/>
  <conditionalFormatting sqref="F1:F1048576">
    <cfRule type="cellIs" dxfId="13" priority="1" operator="equal">
      <formula>"NA"</formula>
    </cfRule>
    <cfRule type="cellIs" dxfId="12" priority="2" operator="equal">
      <formula>"Indéterminé"</formula>
    </cfRule>
    <cfRule type="cellIs" dxfId="11" priority="3" operator="equal">
      <formula>"Validé"</formula>
    </cfRule>
    <cfRule type="cellIs" dxfId="10" priority="4" operator="equal">
      <formula>"Invalidé"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>
    <tabColor theme="7" tint="-0.499984740745262"/>
  </sheetPr>
  <dimension ref="B2:C28"/>
  <sheetViews>
    <sheetView showGridLines="0" workbookViewId="0">
      <selection activeCell="C20" sqref="C20"/>
    </sheetView>
  </sheetViews>
  <sheetFormatPr baseColWidth="10" defaultColWidth="11.44140625" defaultRowHeight="14.4"/>
  <cols>
    <col min="2" max="2" width="12.5546875" customWidth="1"/>
    <col min="3" max="3" width="100.5546875" customWidth="1"/>
  </cols>
  <sheetData>
    <row r="2" spans="2:3" ht="25.8">
      <c r="B2" s="79" t="s">
        <v>664</v>
      </c>
    </row>
    <row r="3" spans="2:3">
      <c r="B3" s="78" t="s">
        <v>665</v>
      </c>
    </row>
    <row r="5" spans="2:3" ht="18">
      <c r="B5" s="80" t="s">
        <v>666</v>
      </c>
    </row>
    <row r="6" spans="2:3">
      <c r="B6" s="81" t="s">
        <v>667</v>
      </c>
    </row>
    <row r="7" spans="2:3">
      <c r="B7" s="81" t="s">
        <v>668</v>
      </c>
    </row>
    <row r="8" spans="2:3">
      <c r="B8" s="82"/>
    </row>
    <row r="9" spans="2:3">
      <c r="B9" s="82" t="s">
        <v>669</v>
      </c>
    </row>
    <row r="10" spans="2:3">
      <c r="B10" s="82"/>
    </row>
    <row r="11" spans="2:3" ht="18">
      <c r="B11" s="80" t="s">
        <v>670</v>
      </c>
    </row>
    <row r="12" spans="2:3" ht="43.2">
      <c r="C12" s="83" t="s">
        <v>671</v>
      </c>
    </row>
    <row r="14" spans="2:3" ht="43.2">
      <c r="C14" s="83" t="s">
        <v>672</v>
      </c>
    </row>
    <row r="16" spans="2:3" ht="28.8">
      <c r="C16" s="83" t="s">
        <v>673</v>
      </c>
    </row>
    <row r="19" spans="2:3" ht="25.8">
      <c r="B19" s="79" t="s">
        <v>674</v>
      </c>
    </row>
    <row r="20" spans="2:3" ht="18">
      <c r="B20" s="80" t="s">
        <v>675</v>
      </c>
    </row>
    <row r="21" spans="2:3" ht="51.6" customHeight="1">
      <c r="C21" s="6" t="s">
        <v>676</v>
      </c>
    </row>
    <row r="23" spans="2:3" ht="18">
      <c r="B23" s="80" t="s">
        <v>677</v>
      </c>
    </row>
    <row r="24" spans="2:3">
      <c r="B24" s="255" t="s">
        <v>678</v>
      </c>
      <c r="C24" s="255"/>
    </row>
    <row r="27" spans="2:3" ht="25.8">
      <c r="B27" s="79"/>
    </row>
    <row r="28" spans="2:3" ht="72" customHeight="1">
      <c r="B28" s="256"/>
      <c r="C28" s="256"/>
    </row>
  </sheetData>
  <mergeCells count="2">
    <mergeCell ref="B24:C24"/>
    <mergeCell ref="B28:C28"/>
  </mergeCells>
  <hyperlinks>
    <hyperlink ref="B24:C24" r:id="rId1" display="(*) Les définitions des indicateurs dans l'onglet &quot;Synthèse Graphique&quot; ont été fournies par la société Atalan (www.atalan.fr)." xr:uid="{00000000-0004-0000-0800-000000000000}"/>
  </hyperlinks>
  <pageMargins left="0.7" right="0.7" top="0.75" bottom="0.75" header="0.3" footer="0.3"/>
  <pageSetup paperSize="9" orientation="portrait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3">
    <tabColor theme="1"/>
  </sheetPr>
  <dimension ref="B1:Q666"/>
  <sheetViews>
    <sheetView zoomScaleNormal="100" workbookViewId="0">
      <pane ySplit="3" topLeftCell="A4" activePane="bottomLeft" state="frozen"/>
      <selection activeCell="B9" sqref="B9"/>
      <selection pane="bottomLeft" activeCell="A4" sqref="A4:XFD4"/>
    </sheetView>
  </sheetViews>
  <sheetFormatPr baseColWidth="10" defaultColWidth="11.5546875" defaultRowHeight="10.199999999999999"/>
  <cols>
    <col min="1" max="1" width="3.44140625" style="85" customWidth="1"/>
    <col min="2" max="2" width="11.44140625" style="94" customWidth="1"/>
    <col min="3" max="3" width="9" style="94" customWidth="1"/>
    <col min="4" max="4" width="32.5546875" style="92" customWidth="1"/>
    <col min="5" max="5" width="5.88671875" style="85" customWidth="1"/>
    <col min="6" max="6" width="37.44140625" style="94" customWidth="1"/>
    <col min="7" max="7" width="9" style="92" customWidth="1"/>
    <col min="8" max="8" width="9.44140625" style="92" bestFit="1" customWidth="1"/>
    <col min="9" max="9" width="9.44140625" style="92" customWidth="1"/>
    <col min="10" max="10" width="10.5546875" style="85" customWidth="1"/>
    <col min="11" max="13" width="36.44140625" style="85" customWidth="1"/>
    <col min="14" max="14" width="21" style="85" customWidth="1"/>
    <col min="15" max="15" width="11.5546875" style="85" customWidth="1"/>
    <col min="16" max="16384" width="11.5546875" style="85"/>
  </cols>
  <sheetData>
    <row r="1" spans="2:17" ht="21">
      <c r="B1" s="86"/>
      <c r="C1" s="87"/>
      <c r="D1" s="88"/>
      <c r="E1" s="89"/>
      <c r="F1" s="89"/>
      <c r="G1" s="88"/>
      <c r="H1" s="89"/>
      <c r="I1" s="89"/>
      <c r="J1" s="89"/>
      <c r="K1" s="89"/>
      <c r="L1" s="89"/>
      <c r="M1" s="89"/>
      <c r="N1" s="89"/>
      <c r="O1" s="89"/>
      <c r="P1" s="45" t="s">
        <v>679</v>
      </c>
      <c r="Q1" s="90"/>
    </row>
    <row r="2" spans="2:17">
      <c r="B2" s="85"/>
      <c r="C2" s="91"/>
      <c r="F2" s="85"/>
      <c r="H2" s="93"/>
      <c r="I2" s="93"/>
    </row>
    <row r="3" spans="2:17" ht="20.399999999999999">
      <c r="B3" s="148" t="s">
        <v>40</v>
      </c>
      <c r="C3" s="149" t="s">
        <v>41</v>
      </c>
      <c r="D3" s="149" t="s">
        <v>42</v>
      </c>
      <c r="E3" s="150" t="s">
        <v>43</v>
      </c>
      <c r="F3" s="149" t="s">
        <v>44</v>
      </c>
      <c r="G3" s="149" t="s">
        <v>45</v>
      </c>
      <c r="H3" s="149" t="s">
        <v>46</v>
      </c>
      <c r="I3" s="149" t="s">
        <v>47</v>
      </c>
      <c r="J3" s="149" t="s">
        <v>48</v>
      </c>
      <c r="K3" s="149" t="s">
        <v>49</v>
      </c>
      <c r="L3" s="149" t="s">
        <v>50</v>
      </c>
      <c r="M3" s="149" t="s">
        <v>36</v>
      </c>
      <c r="N3" s="149" t="s">
        <v>51</v>
      </c>
      <c r="O3" s="149" t="s">
        <v>52</v>
      </c>
      <c r="P3" s="149" t="s">
        <v>53</v>
      </c>
      <c r="Q3" s="165" t="s">
        <v>54</v>
      </c>
    </row>
    <row r="4" spans="2:17" ht="50.1" customHeight="1">
      <c r="B4" s="151" t="s">
        <v>55</v>
      </c>
      <c r="C4" s="195" t="s">
        <v>56</v>
      </c>
      <c r="D4" s="196" t="s">
        <v>57</v>
      </c>
      <c r="E4" s="197" t="s">
        <v>58</v>
      </c>
      <c r="F4" s="198" t="s">
        <v>59</v>
      </c>
      <c r="G4" s="197" t="s">
        <v>60</v>
      </c>
      <c r="H4" s="199" t="s">
        <v>680</v>
      </c>
      <c r="I4" s="200"/>
      <c r="J4" s="197"/>
      <c r="K4" s="201"/>
      <c r="L4" s="201"/>
      <c r="M4" s="201"/>
      <c r="N4" s="201"/>
      <c r="O4" s="201"/>
      <c r="P4" s="197"/>
      <c r="Q4" s="152"/>
    </row>
    <row r="5" spans="2:17" ht="50.1" customHeight="1">
      <c r="B5" s="151" t="s">
        <v>55</v>
      </c>
      <c r="C5" s="202" t="s">
        <v>63</v>
      </c>
      <c r="D5" s="203" t="s">
        <v>64</v>
      </c>
      <c r="E5" s="204" t="s">
        <v>58</v>
      </c>
      <c r="F5" s="205" t="s">
        <v>65</v>
      </c>
      <c r="G5" s="204" t="s">
        <v>60</v>
      </c>
      <c r="H5" s="223" t="s">
        <v>680</v>
      </c>
      <c r="I5" s="206"/>
      <c r="J5" s="204"/>
      <c r="K5" s="207"/>
      <c r="L5" s="207"/>
      <c r="M5" s="207"/>
      <c r="N5" s="207"/>
      <c r="O5" s="207"/>
      <c r="P5" s="204"/>
      <c r="Q5" s="153"/>
    </row>
    <row r="6" spans="2:17" ht="50.1" customHeight="1">
      <c r="B6" s="151" t="s">
        <v>55</v>
      </c>
      <c r="C6" s="195" t="s">
        <v>66</v>
      </c>
      <c r="D6" s="196" t="s">
        <v>67</v>
      </c>
      <c r="E6" s="197" t="s">
        <v>58</v>
      </c>
      <c r="F6" s="208" t="s">
        <v>68</v>
      </c>
      <c r="G6" s="197" t="s">
        <v>60</v>
      </c>
      <c r="H6" s="199" t="s">
        <v>680</v>
      </c>
      <c r="I6" s="209"/>
      <c r="J6" s="197"/>
      <c r="K6" s="201"/>
      <c r="L6" s="201"/>
      <c r="M6" s="201"/>
      <c r="N6" s="201"/>
      <c r="O6" s="201"/>
      <c r="P6" s="197"/>
      <c r="Q6" s="152"/>
    </row>
    <row r="7" spans="2:17" ht="50.1" customHeight="1">
      <c r="B7" s="151" t="s">
        <v>55</v>
      </c>
      <c r="C7" s="202" t="s">
        <v>69</v>
      </c>
      <c r="D7" s="203" t="s">
        <v>70</v>
      </c>
      <c r="E7" s="204" t="s">
        <v>58</v>
      </c>
      <c r="F7" s="210" t="s">
        <v>71</v>
      </c>
      <c r="G7" s="204" t="s">
        <v>60</v>
      </c>
      <c r="H7" s="223" t="s">
        <v>680</v>
      </c>
      <c r="I7" s="206"/>
      <c r="J7" s="204"/>
      <c r="K7" s="207"/>
      <c r="L7" s="207"/>
      <c r="M7" s="207"/>
      <c r="N7" s="207"/>
      <c r="O7" s="207"/>
      <c r="P7" s="204"/>
      <c r="Q7" s="153"/>
    </row>
    <row r="8" spans="2:17" ht="50.1" customHeight="1">
      <c r="B8" s="151" t="s">
        <v>55</v>
      </c>
      <c r="C8" s="195" t="s">
        <v>72</v>
      </c>
      <c r="D8" s="196" t="s">
        <v>73</v>
      </c>
      <c r="E8" s="197" t="s">
        <v>58</v>
      </c>
      <c r="F8" s="208" t="s">
        <v>74</v>
      </c>
      <c r="G8" s="197" t="s">
        <v>60</v>
      </c>
      <c r="H8" s="199" t="s">
        <v>680</v>
      </c>
      <c r="I8" s="209"/>
      <c r="J8" s="197"/>
      <c r="K8" s="201"/>
      <c r="L8" s="201"/>
      <c r="M8" s="201"/>
      <c r="N8" s="201"/>
      <c r="O8" s="201"/>
      <c r="P8" s="197"/>
      <c r="Q8" s="152"/>
    </row>
    <row r="9" spans="2:17" ht="50.1" customHeight="1">
      <c r="B9" s="151" t="s">
        <v>55</v>
      </c>
      <c r="C9" s="202" t="s">
        <v>75</v>
      </c>
      <c r="D9" s="203" t="s">
        <v>76</v>
      </c>
      <c r="E9" s="204" t="s">
        <v>58</v>
      </c>
      <c r="F9" s="205" t="s">
        <v>77</v>
      </c>
      <c r="G9" s="204" t="s">
        <v>60</v>
      </c>
      <c r="H9" s="223" t="s">
        <v>680</v>
      </c>
      <c r="I9" s="206"/>
      <c r="J9" s="204"/>
      <c r="K9" s="207"/>
      <c r="L9" s="207"/>
      <c r="M9" s="207"/>
      <c r="N9" s="207"/>
      <c r="O9" s="207"/>
      <c r="P9" s="204"/>
      <c r="Q9" s="153"/>
    </row>
    <row r="10" spans="2:17" ht="50.1" customHeight="1">
      <c r="B10" s="151" t="s">
        <v>55</v>
      </c>
      <c r="C10" s="195" t="s">
        <v>78</v>
      </c>
      <c r="D10" s="196" t="s">
        <v>79</v>
      </c>
      <c r="E10" s="197" t="s">
        <v>58</v>
      </c>
      <c r="F10" s="208" t="s">
        <v>80</v>
      </c>
      <c r="G10" s="197" t="s">
        <v>60</v>
      </c>
      <c r="H10" s="199" t="s">
        <v>680</v>
      </c>
      <c r="I10" s="209"/>
      <c r="J10" s="197"/>
      <c r="K10" s="201"/>
      <c r="L10" s="201"/>
      <c r="M10" s="201"/>
      <c r="N10" s="201"/>
      <c r="O10" s="201"/>
      <c r="P10" s="197"/>
      <c r="Q10" s="152"/>
    </row>
    <row r="11" spans="2:17" ht="50.1" customHeight="1">
      <c r="B11" s="151" t="s">
        <v>55</v>
      </c>
      <c r="C11" s="202" t="s">
        <v>81</v>
      </c>
      <c r="D11" s="203" t="s">
        <v>82</v>
      </c>
      <c r="E11" s="204" t="s">
        <v>83</v>
      </c>
      <c r="F11" s="205" t="s">
        <v>84</v>
      </c>
      <c r="G11" s="204" t="s">
        <v>60</v>
      </c>
      <c r="H11" s="223" t="s">
        <v>680</v>
      </c>
      <c r="I11" s="206"/>
      <c r="J11" s="204"/>
      <c r="K11" s="207"/>
      <c r="L11" s="207"/>
      <c r="M11" s="207"/>
      <c r="N11" s="207"/>
      <c r="O11" s="207"/>
      <c r="P11" s="204"/>
      <c r="Q11" s="153"/>
    </row>
    <row r="12" spans="2:17" ht="50.1" customHeight="1">
      <c r="B12" s="151" t="s">
        <v>55</v>
      </c>
      <c r="C12" s="195" t="s">
        <v>85</v>
      </c>
      <c r="D12" s="196" t="s">
        <v>86</v>
      </c>
      <c r="E12" s="197" t="s">
        <v>58</v>
      </c>
      <c r="F12" s="198" t="s">
        <v>87</v>
      </c>
      <c r="G12" s="197" t="s">
        <v>60</v>
      </c>
      <c r="H12" s="199" t="s">
        <v>680</v>
      </c>
      <c r="I12" s="209"/>
      <c r="J12" s="197"/>
      <c r="K12" s="201"/>
      <c r="L12" s="201"/>
      <c r="M12" s="201"/>
      <c r="N12" s="201"/>
      <c r="O12" s="201"/>
      <c r="P12" s="197"/>
      <c r="Q12" s="152"/>
    </row>
    <row r="13" spans="2:17" ht="50.1" customHeight="1">
      <c r="B13" s="154" t="s">
        <v>88</v>
      </c>
      <c r="C13" s="211" t="s">
        <v>89</v>
      </c>
      <c r="D13" s="212" t="s">
        <v>90</v>
      </c>
      <c r="E13" s="213" t="s">
        <v>58</v>
      </c>
      <c r="F13" s="214" t="s">
        <v>91</v>
      </c>
      <c r="G13" s="213" t="s">
        <v>60</v>
      </c>
      <c r="H13" s="215" t="s">
        <v>680</v>
      </c>
      <c r="I13" s="216"/>
      <c r="J13" s="213"/>
      <c r="K13" s="217"/>
      <c r="L13" s="217"/>
      <c r="M13" s="217"/>
      <c r="N13" s="217"/>
      <c r="O13" s="217"/>
      <c r="P13" s="213"/>
      <c r="Q13" s="155"/>
    </row>
    <row r="14" spans="2:17" ht="50.1" customHeight="1">
      <c r="B14" s="154" t="s">
        <v>88</v>
      </c>
      <c r="C14" s="195" t="s">
        <v>92</v>
      </c>
      <c r="D14" s="196" t="s">
        <v>93</v>
      </c>
      <c r="E14" s="197" t="s">
        <v>58</v>
      </c>
      <c r="F14" s="198" t="s">
        <v>94</v>
      </c>
      <c r="G14" s="197" t="s">
        <v>60</v>
      </c>
      <c r="H14" s="199" t="s">
        <v>680</v>
      </c>
      <c r="I14" s="209"/>
      <c r="J14" s="197"/>
      <c r="K14" s="201"/>
      <c r="L14" s="201"/>
      <c r="M14" s="201"/>
      <c r="N14" s="201"/>
      <c r="O14" s="201"/>
      <c r="P14" s="197"/>
      <c r="Q14" s="152"/>
    </row>
    <row r="15" spans="2:17" ht="50.1" customHeight="1">
      <c r="B15" s="151" t="s">
        <v>95</v>
      </c>
      <c r="C15" s="211" t="s">
        <v>96</v>
      </c>
      <c r="D15" s="212" t="s">
        <v>97</v>
      </c>
      <c r="E15" s="213" t="s">
        <v>58</v>
      </c>
      <c r="F15" s="214" t="s">
        <v>98</v>
      </c>
      <c r="G15" s="213" t="s">
        <v>60</v>
      </c>
      <c r="H15" s="215" t="s">
        <v>680</v>
      </c>
      <c r="I15" s="216"/>
      <c r="J15" s="213"/>
      <c r="K15" s="217"/>
      <c r="L15" s="217"/>
      <c r="M15" s="217"/>
      <c r="N15" s="217"/>
      <c r="O15" s="217"/>
      <c r="P15" s="213"/>
      <c r="Q15" s="155"/>
    </row>
    <row r="16" spans="2:17" ht="50.1" customHeight="1">
      <c r="B16" s="151" t="s">
        <v>95</v>
      </c>
      <c r="C16" s="195" t="s">
        <v>99</v>
      </c>
      <c r="D16" s="196" t="s">
        <v>100</v>
      </c>
      <c r="E16" s="197" t="s">
        <v>83</v>
      </c>
      <c r="F16" s="208" t="s">
        <v>101</v>
      </c>
      <c r="G16" s="197" t="s">
        <v>60</v>
      </c>
      <c r="H16" s="199" t="s">
        <v>680</v>
      </c>
      <c r="I16" s="209"/>
      <c r="J16" s="197"/>
      <c r="K16" s="201"/>
      <c r="L16" s="201"/>
      <c r="M16" s="201"/>
      <c r="N16" s="201"/>
      <c r="O16" s="201"/>
      <c r="P16" s="197"/>
      <c r="Q16" s="152"/>
    </row>
    <row r="17" spans="2:17" ht="50.1" customHeight="1">
      <c r="B17" s="151" t="s">
        <v>95</v>
      </c>
      <c r="C17" s="211" t="s">
        <v>103</v>
      </c>
      <c r="D17" s="212" t="s">
        <v>104</v>
      </c>
      <c r="E17" s="213" t="s">
        <v>83</v>
      </c>
      <c r="F17" s="214" t="s">
        <v>105</v>
      </c>
      <c r="G17" s="213" t="s">
        <v>60</v>
      </c>
      <c r="H17" s="215" t="s">
        <v>680</v>
      </c>
      <c r="I17" s="216"/>
      <c r="J17" s="213"/>
      <c r="K17" s="217"/>
      <c r="L17" s="217"/>
      <c r="M17" s="217"/>
      <c r="N17" s="217"/>
      <c r="O17" s="217"/>
      <c r="P17" s="213"/>
      <c r="Q17" s="155"/>
    </row>
    <row r="18" spans="2:17" ht="50.1" customHeight="1">
      <c r="B18" s="154" t="s">
        <v>106</v>
      </c>
      <c r="C18" s="195" t="s">
        <v>107</v>
      </c>
      <c r="D18" s="196" t="s">
        <v>108</v>
      </c>
      <c r="E18" s="197" t="s">
        <v>58</v>
      </c>
      <c r="F18" s="208" t="s">
        <v>109</v>
      </c>
      <c r="G18" s="197" t="s">
        <v>60</v>
      </c>
      <c r="H18" s="199" t="s">
        <v>680</v>
      </c>
      <c r="I18" s="209"/>
      <c r="J18" s="197"/>
      <c r="K18" s="201"/>
      <c r="L18" s="201"/>
      <c r="M18" s="201"/>
      <c r="N18" s="201"/>
      <c r="O18" s="201"/>
      <c r="P18" s="197"/>
      <c r="Q18" s="152"/>
    </row>
    <row r="19" spans="2:17" ht="50.1" customHeight="1">
      <c r="B19" s="154" t="s">
        <v>106</v>
      </c>
      <c r="C19" s="202" t="s">
        <v>110</v>
      </c>
      <c r="D19" s="203" t="s">
        <v>111</v>
      </c>
      <c r="E19" s="204" t="s">
        <v>58</v>
      </c>
      <c r="F19" s="205" t="s">
        <v>112</v>
      </c>
      <c r="G19" s="204" t="s">
        <v>60</v>
      </c>
      <c r="H19" s="223" t="s">
        <v>680</v>
      </c>
      <c r="I19" s="206"/>
      <c r="J19" s="204"/>
      <c r="K19" s="207"/>
      <c r="L19" s="207"/>
      <c r="M19" s="207"/>
      <c r="N19" s="207"/>
      <c r="O19" s="207"/>
      <c r="P19" s="204"/>
      <c r="Q19" s="153"/>
    </row>
    <row r="20" spans="2:17" ht="50.1" customHeight="1">
      <c r="B20" s="154" t="s">
        <v>106</v>
      </c>
      <c r="C20" s="195" t="s">
        <v>113</v>
      </c>
      <c r="D20" s="196" t="s">
        <v>114</v>
      </c>
      <c r="E20" s="197" t="s">
        <v>58</v>
      </c>
      <c r="F20" s="208" t="s">
        <v>115</v>
      </c>
      <c r="G20" s="197" t="s">
        <v>60</v>
      </c>
      <c r="H20" s="199" t="s">
        <v>680</v>
      </c>
      <c r="I20" s="209"/>
      <c r="J20" s="197"/>
      <c r="K20" s="201"/>
      <c r="L20" s="201"/>
      <c r="M20" s="201"/>
      <c r="N20" s="201"/>
      <c r="O20" s="201"/>
      <c r="P20" s="197"/>
      <c r="Q20" s="152"/>
    </row>
    <row r="21" spans="2:17" ht="50.1" customHeight="1">
      <c r="B21" s="154" t="s">
        <v>106</v>
      </c>
      <c r="C21" s="202" t="s">
        <v>116</v>
      </c>
      <c r="D21" s="203" t="s">
        <v>117</v>
      </c>
      <c r="E21" s="204" t="s">
        <v>58</v>
      </c>
      <c r="F21" s="205" t="s">
        <v>118</v>
      </c>
      <c r="G21" s="204" t="s">
        <v>60</v>
      </c>
      <c r="H21" s="223" t="s">
        <v>680</v>
      </c>
      <c r="I21" s="206"/>
      <c r="J21" s="204"/>
      <c r="K21" s="207"/>
      <c r="L21" s="207"/>
      <c r="M21" s="207"/>
      <c r="N21" s="207"/>
      <c r="O21" s="207"/>
      <c r="P21" s="204"/>
      <c r="Q21" s="153"/>
    </row>
    <row r="22" spans="2:17" ht="50.1" customHeight="1">
      <c r="B22" s="154" t="s">
        <v>106</v>
      </c>
      <c r="C22" s="195" t="s">
        <v>119</v>
      </c>
      <c r="D22" s="196" t="s">
        <v>120</v>
      </c>
      <c r="E22" s="197" t="s">
        <v>83</v>
      </c>
      <c r="F22" s="208" t="s">
        <v>121</v>
      </c>
      <c r="G22" s="197" t="s">
        <v>60</v>
      </c>
      <c r="H22" s="199" t="s">
        <v>680</v>
      </c>
      <c r="I22" s="209"/>
      <c r="J22" s="197"/>
      <c r="K22" s="201"/>
      <c r="L22" s="201"/>
      <c r="M22" s="201"/>
      <c r="N22" s="201"/>
      <c r="O22" s="201"/>
      <c r="P22" s="197"/>
      <c r="Q22" s="152"/>
    </row>
    <row r="23" spans="2:17" ht="50.1" customHeight="1">
      <c r="B23" s="154" t="s">
        <v>106</v>
      </c>
      <c r="C23" s="202" t="s">
        <v>122</v>
      </c>
      <c r="D23" s="203" t="s">
        <v>123</v>
      </c>
      <c r="E23" s="204" t="s">
        <v>83</v>
      </c>
      <c r="F23" s="205" t="s">
        <v>124</v>
      </c>
      <c r="G23" s="204" t="s">
        <v>60</v>
      </c>
      <c r="H23" s="223" t="s">
        <v>680</v>
      </c>
      <c r="I23" s="206"/>
      <c r="J23" s="204"/>
      <c r="K23" s="207"/>
      <c r="L23" s="207"/>
      <c r="M23" s="207"/>
      <c r="N23" s="207"/>
      <c r="O23" s="207"/>
      <c r="P23" s="204"/>
      <c r="Q23" s="153"/>
    </row>
    <row r="24" spans="2:17" ht="50.1" customHeight="1">
      <c r="B24" s="154" t="s">
        <v>106</v>
      </c>
      <c r="C24" s="202" t="s">
        <v>125</v>
      </c>
      <c r="D24" s="203" t="s">
        <v>126</v>
      </c>
      <c r="E24" s="204" t="s">
        <v>58</v>
      </c>
      <c r="F24" s="205" t="s">
        <v>127</v>
      </c>
      <c r="G24" s="197" t="s">
        <v>60</v>
      </c>
      <c r="H24" s="199" t="s">
        <v>680</v>
      </c>
      <c r="I24" s="209"/>
      <c r="J24" s="197"/>
      <c r="K24" s="201"/>
      <c r="L24" s="201"/>
      <c r="M24" s="201"/>
      <c r="N24" s="201"/>
      <c r="O24" s="201"/>
      <c r="P24" s="197"/>
      <c r="Q24" s="152"/>
    </row>
    <row r="25" spans="2:17" ht="50.1" customHeight="1">
      <c r="B25" s="154" t="s">
        <v>106</v>
      </c>
      <c r="C25" s="202" t="s">
        <v>128</v>
      </c>
      <c r="D25" s="203" t="s">
        <v>129</v>
      </c>
      <c r="E25" s="204" t="s">
        <v>58</v>
      </c>
      <c r="F25" s="210" t="s">
        <v>130</v>
      </c>
      <c r="G25" s="204" t="s">
        <v>60</v>
      </c>
      <c r="H25" s="223" t="s">
        <v>680</v>
      </c>
      <c r="I25" s="206"/>
      <c r="J25" s="204"/>
      <c r="K25" s="207"/>
      <c r="L25" s="207"/>
      <c r="M25" s="207"/>
      <c r="N25" s="207"/>
      <c r="O25" s="207"/>
      <c r="P25" s="204"/>
      <c r="Q25" s="153"/>
    </row>
    <row r="26" spans="2:17" ht="50.1" customHeight="1">
      <c r="B26" s="154" t="s">
        <v>106</v>
      </c>
      <c r="C26" s="195" t="s">
        <v>131</v>
      </c>
      <c r="D26" s="196" t="s">
        <v>132</v>
      </c>
      <c r="E26" s="197" t="s">
        <v>58</v>
      </c>
      <c r="F26" s="198" t="s">
        <v>133</v>
      </c>
      <c r="G26" s="197" t="s">
        <v>60</v>
      </c>
      <c r="H26" s="199" t="s">
        <v>680</v>
      </c>
      <c r="I26" s="209"/>
      <c r="J26" s="197"/>
      <c r="K26" s="201"/>
      <c r="L26" s="201"/>
      <c r="M26" s="201"/>
      <c r="N26" s="201"/>
      <c r="O26" s="201"/>
      <c r="P26" s="197"/>
      <c r="Q26" s="152"/>
    </row>
    <row r="27" spans="2:17" ht="50.1" customHeight="1">
      <c r="B27" s="154" t="s">
        <v>106</v>
      </c>
      <c r="C27" s="211" t="s">
        <v>134</v>
      </c>
      <c r="D27" s="212" t="s">
        <v>135</v>
      </c>
      <c r="E27" s="213" t="s">
        <v>58</v>
      </c>
      <c r="F27" s="218" t="s">
        <v>136</v>
      </c>
      <c r="G27" s="213" t="s">
        <v>60</v>
      </c>
      <c r="H27" s="199" t="s">
        <v>680</v>
      </c>
      <c r="I27" s="216"/>
      <c r="J27" s="213"/>
      <c r="K27" s="217"/>
      <c r="L27" s="217"/>
      <c r="M27" s="217"/>
      <c r="N27" s="217"/>
      <c r="O27" s="217"/>
      <c r="P27" s="213"/>
      <c r="Q27" s="155"/>
    </row>
    <row r="28" spans="2:17" ht="50.1" customHeight="1">
      <c r="B28" s="154" t="s">
        <v>106</v>
      </c>
      <c r="C28" s="195" t="s">
        <v>137</v>
      </c>
      <c r="D28" s="196" t="s">
        <v>138</v>
      </c>
      <c r="E28" s="197" t="s">
        <v>58</v>
      </c>
      <c r="F28" s="198" t="s">
        <v>139</v>
      </c>
      <c r="G28" s="197" t="s">
        <v>60</v>
      </c>
      <c r="H28" s="199" t="s">
        <v>680</v>
      </c>
      <c r="I28" s="209"/>
      <c r="J28" s="197"/>
      <c r="K28" s="201"/>
      <c r="L28" s="201"/>
      <c r="M28" s="201"/>
      <c r="N28" s="201"/>
      <c r="O28" s="201"/>
      <c r="P28" s="197"/>
      <c r="Q28" s="152"/>
    </row>
    <row r="29" spans="2:17" ht="50.1" customHeight="1">
      <c r="B29" s="154" t="s">
        <v>106</v>
      </c>
      <c r="C29" s="211" t="s">
        <v>140</v>
      </c>
      <c r="D29" s="212" t="s">
        <v>141</v>
      </c>
      <c r="E29" s="213" t="s">
        <v>58</v>
      </c>
      <c r="F29" s="214" t="s">
        <v>142</v>
      </c>
      <c r="G29" s="213" t="s">
        <v>60</v>
      </c>
      <c r="H29" s="199" t="s">
        <v>680</v>
      </c>
      <c r="I29" s="216"/>
      <c r="J29" s="213"/>
      <c r="K29" s="217"/>
      <c r="L29" s="217"/>
      <c r="M29" s="217"/>
      <c r="N29" s="217"/>
      <c r="O29" s="217"/>
      <c r="P29" s="213"/>
      <c r="Q29" s="155"/>
    </row>
    <row r="30" spans="2:17" ht="50.1" customHeight="1">
      <c r="B30" s="154" t="s">
        <v>106</v>
      </c>
      <c r="C30" s="195" t="s">
        <v>143</v>
      </c>
      <c r="D30" s="196" t="s">
        <v>144</v>
      </c>
      <c r="E30" s="197" t="s">
        <v>58</v>
      </c>
      <c r="F30" s="208" t="s">
        <v>145</v>
      </c>
      <c r="G30" s="197" t="s">
        <v>60</v>
      </c>
      <c r="H30" s="199" t="s">
        <v>680</v>
      </c>
      <c r="I30" s="209"/>
      <c r="J30" s="197"/>
      <c r="K30" s="201"/>
      <c r="L30" s="201"/>
      <c r="M30" s="201"/>
      <c r="N30" s="201"/>
      <c r="O30" s="201"/>
      <c r="P30" s="197"/>
      <c r="Q30" s="152"/>
    </row>
    <row r="31" spans="2:17" ht="50.1" customHeight="1">
      <c r="B31" s="151" t="s">
        <v>146</v>
      </c>
      <c r="C31" s="211" t="s">
        <v>147</v>
      </c>
      <c r="D31" s="212" t="s">
        <v>148</v>
      </c>
      <c r="E31" s="213" t="s">
        <v>58</v>
      </c>
      <c r="F31" s="214" t="s">
        <v>149</v>
      </c>
      <c r="G31" s="213" t="s">
        <v>60</v>
      </c>
      <c r="H31" s="199" t="s">
        <v>680</v>
      </c>
      <c r="I31" s="216"/>
      <c r="J31" s="213"/>
      <c r="K31" s="217"/>
      <c r="L31" s="217"/>
      <c r="M31" s="217"/>
      <c r="N31" s="217"/>
      <c r="O31" s="217"/>
      <c r="P31" s="213"/>
      <c r="Q31" s="155"/>
    </row>
    <row r="32" spans="2:17" ht="50.1" customHeight="1">
      <c r="B32" s="151" t="s">
        <v>146</v>
      </c>
      <c r="C32" s="195" t="s">
        <v>150</v>
      </c>
      <c r="D32" s="196" t="s">
        <v>151</v>
      </c>
      <c r="E32" s="197" t="s">
        <v>58</v>
      </c>
      <c r="F32" s="198" t="s">
        <v>152</v>
      </c>
      <c r="G32" s="197" t="s">
        <v>60</v>
      </c>
      <c r="H32" s="199" t="s">
        <v>680</v>
      </c>
      <c r="I32" s="209"/>
      <c r="J32" s="197"/>
      <c r="K32" s="201"/>
      <c r="L32" s="201"/>
      <c r="M32" s="201"/>
      <c r="N32" s="201"/>
      <c r="O32" s="201"/>
      <c r="P32" s="197"/>
      <c r="Q32" s="152"/>
    </row>
    <row r="33" spans="2:17" ht="50.1" customHeight="1">
      <c r="B33" s="151" t="s">
        <v>146</v>
      </c>
      <c r="C33" s="211" t="s">
        <v>153</v>
      </c>
      <c r="D33" s="219" t="s">
        <v>154</v>
      </c>
      <c r="E33" s="213" t="s">
        <v>58</v>
      </c>
      <c r="F33" s="218" t="s">
        <v>155</v>
      </c>
      <c r="G33" s="213" t="s">
        <v>60</v>
      </c>
      <c r="H33" s="199" t="s">
        <v>680</v>
      </c>
      <c r="I33" s="216"/>
      <c r="J33" s="213"/>
      <c r="K33" s="217"/>
      <c r="L33" s="217"/>
      <c r="M33" s="217"/>
      <c r="N33" s="217"/>
      <c r="O33" s="217"/>
      <c r="P33" s="213"/>
      <c r="Q33" s="155"/>
    </row>
    <row r="34" spans="2:17" ht="50.1" customHeight="1">
      <c r="B34" s="151" t="s">
        <v>146</v>
      </c>
      <c r="C34" s="195" t="s">
        <v>156</v>
      </c>
      <c r="D34" s="196" t="s">
        <v>157</v>
      </c>
      <c r="E34" s="197" t="s">
        <v>58</v>
      </c>
      <c r="F34" s="198" t="s">
        <v>158</v>
      </c>
      <c r="G34" s="197" t="s">
        <v>60</v>
      </c>
      <c r="H34" s="199" t="s">
        <v>680</v>
      </c>
      <c r="I34" s="209"/>
      <c r="J34" s="197"/>
      <c r="K34" s="201"/>
      <c r="L34" s="201"/>
      <c r="M34" s="201"/>
      <c r="N34" s="201"/>
      <c r="O34" s="201"/>
      <c r="P34" s="197"/>
      <c r="Q34" s="152"/>
    </row>
    <row r="35" spans="2:17" ht="50.1" customHeight="1">
      <c r="B35" s="151" t="s">
        <v>146</v>
      </c>
      <c r="C35" s="202" t="s">
        <v>159</v>
      </c>
      <c r="D35" s="212" t="s">
        <v>160</v>
      </c>
      <c r="E35" s="213" t="s">
        <v>58</v>
      </c>
      <c r="F35" s="214" t="s">
        <v>161</v>
      </c>
      <c r="G35" s="204" t="s">
        <v>60</v>
      </c>
      <c r="H35" s="223" t="s">
        <v>680</v>
      </c>
      <c r="I35" s="206"/>
      <c r="J35" s="204"/>
      <c r="K35" s="207"/>
      <c r="L35" s="207"/>
      <c r="M35" s="207"/>
      <c r="N35" s="207"/>
      <c r="O35" s="207"/>
      <c r="P35" s="204"/>
      <c r="Q35" s="153"/>
    </row>
    <row r="36" spans="2:17" ht="50.1" customHeight="1">
      <c r="B36" s="151" t="s">
        <v>146</v>
      </c>
      <c r="C36" s="195" t="s">
        <v>162</v>
      </c>
      <c r="D36" s="196" t="s">
        <v>163</v>
      </c>
      <c r="E36" s="197" t="s">
        <v>58</v>
      </c>
      <c r="F36" s="198" t="s">
        <v>164</v>
      </c>
      <c r="G36" s="197" t="s">
        <v>60</v>
      </c>
      <c r="H36" s="199" t="s">
        <v>680</v>
      </c>
      <c r="I36" s="209"/>
      <c r="J36" s="197"/>
      <c r="K36" s="201"/>
      <c r="L36" s="201"/>
      <c r="M36" s="201"/>
      <c r="N36" s="201"/>
      <c r="O36" s="201"/>
      <c r="P36" s="197"/>
      <c r="Q36" s="152"/>
    </row>
    <row r="37" spans="2:17" ht="50.1" customHeight="1">
      <c r="B37" s="151" t="s">
        <v>146</v>
      </c>
      <c r="C37" s="211" t="s">
        <v>165</v>
      </c>
      <c r="D37" s="212" t="s">
        <v>166</v>
      </c>
      <c r="E37" s="213" t="s">
        <v>58</v>
      </c>
      <c r="F37" s="214" t="s">
        <v>167</v>
      </c>
      <c r="G37" s="213" t="s">
        <v>60</v>
      </c>
      <c r="H37" s="215" t="s">
        <v>680</v>
      </c>
      <c r="I37" s="216"/>
      <c r="J37" s="213"/>
      <c r="K37" s="217"/>
      <c r="L37" s="217"/>
      <c r="M37" s="217"/>
      <c r="N37" s="217"/>
      <c r="O37" s="217"/>
      <c r="P37" s="213"/>
      <c r="Q37" s="155"/>
    </row>
    <row r="38" spans="2:17" ht="50.1" customHeight="1">
      <c r="B38" s="151" t="s">
        <v>146</v>
      </c>
      <c r="C38" s="195" t="s">
        <v>168</v>
      </c>
      <c r="D38" s="196" t="s">
        <v>169</v>
      </c>
      <c r="E38" s="197" t="s">
        <v>58</v>
      </c>
      <c r="F38" s="208" t="s">
        <v>170</v>
      </c>
      <c r="G38" s="197" t="s">
        <v>60</v>
      </c>
      <c r="H38" s="199" t="s">
        <v>680</v>
      </c>
      <c r="I38" s="209"/>
      <c r="J38" s="197"/>
      <c r="K38" s="201"/>
      <c r="L38" s="201"/>
      <c r="M38" s="201"/>
      <c r="N38" s="201"/>
      <c r="O38" s="201"/>
      <c r="P38" s="197"/>
      <c r="Q38" s="152"/>
    </row>
    <row r="39" spans="2:17" ht="50.1" customHeight="1">
      <c r="B39" s="154" t="s">
        <v>171</v>
      </c>
      <c r="C39" s="211" t="s">
        <v>172</v>
      </c>
      <c r="D39" s="212" t="s">
        <v>173</v>
      </c>
      <c r="E39" s="213" t="s">
        <v>58</v>
      </c>
      <c r="F39" s="214" t="s">
        <v>174</v>
      </c>
      <c r="G39" s="213" t="s">
        <v>60</v>
      </c>
      <c r="H39" s="215" t="s">
        <v>680</v>
      </c>
      <c r="I39" s="216"/>
      <c r="J39" s="213"/>
      <c r="K39" s="217"/>
      <c r="L39" s="217"/>
      <c r="M39" s="217"/>
      <c r="N39" s="217"/>
      <c r="O39" s="217"/>
      <c r="P39" s="213"/>
      <c r="Q39" s="155"/>
    </row>
    <row r="40" spans="2:17" ht="50.1" customHeight="1">
      <c r="B40" s="154" t="s">
        <v>171</v>
      </c>
      <c r="C40" s="195" t="s">
        <v>179</v>
      </c>
      <c r="D40" s="221" t="s">
        <v>180</v>
      </c>
      <c r="E40" s="197" t="s">
        <v>58</v>
      </c>
      <c r="F40" s="198" t="s">
        <v>181</v>
      </c>
      <c r="G40" s="197" t="s">
        <v>60</v>
      </c>
      <c r="H40" s="199" t="s">
        <v>680</v>
      </c>
      <c r="I40" s="209"/>
      <c r="J40" s="197"/>
      <c r="K40" s="201"/>
      <c r="L40" s="201"/>
      <c r="M40" s="201"/>
      <c r="N40" s="201"/>
      <c r="O40" s="201"/>
      <c r="P40" s="197"/>
      <c r="Q40" s="152"/>
    </row>
    <row r="41" spans="2:17" ht="50.1" customHeight="1">
      <c r="B41" s="151" t="s">
        <v>182</v>
      </c>
      <c r="C41" s="211" t="s">
        <v>183</v>
      </c>
      <c r="D41" s="212" t="s">
        <v>184</v>
      </c>
      <c r="E41" s="213" t="s">
        <v>58</v>
      </c>
      <c r="F41" s="218" t="s">
        <v>185</v>
      </c>
      <c r="G41" s="213" t="s">
        <v>60</v>
      </c>
      <c r="H41" s="215" t="s">
        <v>680</v>
      </c>
      <c r="I41" s="222"/>
      <c r="J41" s="213"/>
      <c r="K41" s="217"/>
      <c r="L41" s="217"/>
      <c r="M41" s="217"/>
      <c r="N41" s="217"/>
      <c r="O41" s="217"/>
      <c r="P41" s="213"/>
      <c r="Q41" s="155"/>
    </row>
    <row r="42" spans="2:17" ht="50.1" customHeight="1">
      <c r="B42" s="151" t="s">
        <v>182</v>
      </c>
      <c r="C42" s="195" t="s">
        <v>186</v>
      </c>
      <c r="D42" s="196" t="s">
        <v>187</v>
      </c>
      <c r="E42" s="197" t="s">
        <v>58</v>
      </c>
      <c r="F42" s="208" t="s">
        <v>188</v>
      </c>
      <c r="G42" s="197" t="s">
        <v>60</v>
      </c>
      <c r="H42" s="199" t="s">
        <v>680</v>
      </c>
      <c r="I42" s="209"/>
      <c r="J42" s="197"/>
      <c r="K42" s="201"/>
      <c r="L42" s="201"/>
      <c r="M42" s="201"/>
      <c r="N42" s="201"/>
      <c r="O42" s="201"/>
      <c r="P42" s="197"/>
      <c r="Q42" s="152"/>
    </row>
    <row r="43" spans="2:17" ht="50.1" customHeight="1">
      <c r="B43" s="151" t="s">
        <v>182</v>
      </c>
      <c r="C43" s="211" t="s">
        <v>189</v>
      </c>
      <c r="D43" s="212" t="s">
        <v>190</v>
      </c>
      <c r="E43" s="213" t="s">
        <v>58</v>
      </c>
      <c r="F43" s="210" t="s">
        <v>191</v>
      </c>
      <c r="G43" s="213" t="s">
        <v>60</v>
      </c>
      <c r="H43" s="215" t="s">
        <v>680</v>
      </c>
      <c r="I43" s="216"/>
      <c r="J43" s="213"/>
      <c r="K43" s="217"/>
      <c r="L43" s="217"/>
      <c r="M43" s="217"/>
      <c r="N43" s="217"/>
      <c r="O43" s="217"/>
      <c r="P43" s="213"/>
      <c r="Q43" s="155"/>
    </row>
    <row r="44" spans="2:17" ht="50.1" customHeight="1">
      <c r="B44" s="151" t="s">
        <v>182</v>
      </c>
      <c r="C44" s="195" t="s">
        <v>192</v>
      </c>
      <c r="D44" s="196" t="s">
        <v>193</v>
      </c>
      <c r="E44" s="197" t="s">
        <v>58</v>
      </c>
      <c r="F44" s="208" t="s">
        <v>194</v>
      </c>
      <c r="G44" s="197" t="s">
        <v>60</v>
      </c>
      <c r="H44" s="199" t="s">
        <v>680</v>
      </c>
      <c r="I44" s="209"/>
      <c r="J44" s="197"/>
      <c r="K44" s="201"/>
      <c r="L44" s="201"/>
      <c r="M44" s="201"/>
      <c r="N44" s="201"/>
      <c r="O44" s="201"/>
      <c r="P44" s="197"/>
      <c r="Q44" s="152"/>
    </row>
    <row r="45" spans="2:17" ht="50.1" customHeight="1">
      <c r="B45" s="151" t="s">
        <v>182</v>
      </c>
      <c r="C45" s="211" t="s">
        <v>195</v>
      </c>
      <c r="D45" s="212" t="s">
        <v>196</v>
      </c>
      <c r="E45" s="213" t="s">
        <v>83</v>
      </c>
      <c r="F45" s="214" t="s">
        <v>197</v>
      </c>
      <c r="G45" s="213" t="s">
        <v>60</v>
      </c>
      <c r="H45" s="215" t="s">
        <v>680</v>
      </c>
      <c r="I45" s="216"/>
      <c r="J45" s="213"/>
      <c r="K45" s="217"/>
      <c r="L45" s="217"/>
      <c r="M45" s="217"/>
      <c r="N45" s="217"/>
      <c r="O45" s="217"/>
      <c r="P45" s="213"/>
      <c r="Q45" s="155"/>
    </row>
    <row r="46" spans="2:17" ht="50.1" customHeight="1">
      <c r="B46" s="154" t="s">
        <v>198</v>
      </c>
      <c r="C46" s="195" t="s">
        <v>199</v>
      </c>
      <c r="D46" s="196" t="s">
        <v>200</v>
      </c>
      <c r="E46" s="195" t="s">
        <v>58</v>
      </c>
      <c r="F46" s="198" t="s">
        <v>201</v>
      </c>
      <c r="G46" s="197" t="s">
        <v>60</v>
      </c>
      <c r="H46" s="199" t="s">
        <v>680</v>
      </c>
      <c r="I46" s="209"/>
      <c r="J46" s="197"/>
      <c r="K46" s="201"/>
      <c r="L46" s="201"/>
      <c r="M46" s="201"/>
      <c r="N46" s="201"/>
      <c r="O46" s="201"/>
      <c r="P46" s="197"/>
      <c r="Q46" s="152"/>
    </row>
    <row r="47" spans="2:17" ht="50.1" customHeight="1">
      <c r="B47" s="154" t="s">
        <v>198</v>
      </c>
      <c r="C47" s="202" t="s">
        <v>202</v>
      </c>
      <c r="D47" s="219" t="s">
        <v>203</v>
      </c>
      <c r="E47" s="211" t="s">
        <v>58</v>
      </c>
      <c r="F47" s="214" t="s">
        <v>204</v>
      </c>
      <c r="G47" s="204" t="s">
        <v>60</v>
      </c>
      <c r="H47" s="223" t="s">
        <v>680</v>
      </c>
      <c r="I47" s="206"/>
      <c r="J47" s="204"/>
      <c r="K47" s="207"/>
      <c r="L47" s="207"/>
      <c r="M47" s="207"/>
      <c r="N47" s="207"/>
      <c r="O47" s="207"/>
      <c r="P47" s="204"/>
      <c r="Q47" s="153"/>
    </row>
    <row r="48" spans="2:17" ht="50.1" customHeight="1">
      <c r="B48" s="154" t="s">
        <v>198</v>
      </c>
      <c r="C48" s="195" t="s">
        <v>205</v>
      </c>
      <c r="D48" s="196" t="s">
        <v>206</v>
      </c>
      <c r="E48" s="195" t="s">
        <v>58</v>
      </c>
      <c r="F48" s="208" t="s">
        <v>207</v>
      </c>
      <c r="G48" s="197" t="s">
        <v>60</v>
      </c>
      <c r="H48" s="199" t="s">
        <v>680</v>
      </c>
      <c r="I48" s="209"/>
      <c r="J48" s="197"/>
      <c r="K48" s="201"/>
      <c r="L48" s="201"/>
      <c r="M48" s="201"/>
      <c r="N48" s="201"/>
      <c r="O48" s="201"/>
      <c r="P48" s="197"/>
      <c r="Q48" s="152"/>
    </row>
    <row r="49" spans="2:17" ht="50.1" customHeight="1">
      <c r="B49" s="154" t="s">
        <v>198</v>
      </c>
      <c r="C49" s="202" t="s">
        <v>208</v>
      </c>
      <c r="D49" s="212" t="s">
        <v>209</v>
      </c>
      <c r="E49" s="211" t="s">
        <v>58</v>
      </c>
      <c r="F49" s="218" t="s">
        <v>210</v>
      </c>
      <c r="G49" s="204" t="s">
        <v>60</v>
      </c>
      <c r="H49" s="223" t="s">
        <v>680</v>
      </c>
      <c r="I49" s="206"/>
      <c r="J49" s="204"/>
      <c r="K49" s="207"/>
      <c r="L49" s="207"/>
      <c r="M49" s="207"/>
      <c r="N49" s="207"/>
      <c r="O49" s="207"/>
      <c r="P49" s="204"/>
      <c r="Q49" s="153"/>
    </row>
    <row r="50" spans="2:17" ht="50.1" customHeight="1">
      <c r="B50" s="154" t="s">
        <v>198</v>
      </c>
      <c r="C50" s="195" t="s">
        <v>211</v>
      </c>
      <c r="D50" s="196" t="s">
        <v>212</v>
      </c>
      <c r="E50" s="195" t="s">
        <v>58</v>
      </c>
      <c r="F50" s="198" t="s">
        <v>213</v>
      </c>
      <c r="G50" s="197" t="s">
        <v>60</v>
      </c>
      <c r="H50" s="199" t="s">
        <v>680</v>
      </c>
      <c r="I50" s="209"/>
      <c r="J50" s="197"/>
      <c r="K50" s="201"/>
      <c r="L50" s="201"/>
      <c r="M50" s="201"/>
      <c r="N50" s="201"/>
      <c r="O50" s="201"/>
      <c r="P50" s="197"/>
      <c r="Q50" s="152"/>
    </row>
    <row r="51" spans="2:17" ht="50.1" customHeight="1">
      <c r="B51" s="154" t="s">
        <v>198</v>
      </c>
      <c r="C51" s="202" t="s">
        <v>214</v>
      </c>
      <c r="D51" s="212" t="s">
        <v>215</v>
      </c>
      <c r="E51" s="211" t="s">
        <v>58</v>
      </c>
      <c r="F51" s="214" t="s">
        <v>216</v>
      </c>
      <c r="G51" s="204" t="s">
        <v>60</v>
      </c>
      <c r="H51" s="223" t="s">
        <v>680</v>
      </c>
      <c r="I51" s="206"/>
      <c r="J51" s="204"/>
      <c r="K51" s="207"/>
      <c r="L51" s="207"/>
      <c r="M51" s="207"/>
      <c r="N51" s="207"/>
      <c r="O51" s="207"/>
      <c r="P51" s="204"/>
      <c r="Q51" s="153"/>
    </row>
    <row r="52" spans="2:17" ht="50.1" customHeight="1">
      <c r="B52" s="154" t="s">
        <v>198</v>
      </c>
      <c r="C52" s="195" t="s">
        <v>217</v>
      </c>
      <c r="D52" s="208" t="s">
        <v>218</v>
      </c>
      <c r="E52" s="195" t="s">
        <v>83</v>
      </c>
      <c r="F52" s="208" t="s">
        <v>219</v>
      </c>
      <c r="G52" s="197" t="s">
        <v>60</v>
      </c>
      <c r="H52" s="199" t="s">
        <v>680</v>
      </c>
      <c r="I52" s="209"/>
      <c r="J52" s="197"/>
      <c r="K52" s="201"/>
      <c r="L52" s="201"/>
      <c r="M52" s="201"/>
      <c r="N52" s="201"/>
      <c r="O52" s="201"/>
      <c r="P52" s="197"/>
      <c r="Q52" s="152"/>
    </row>
    <row r="53" spans="2:17" ht="50.1" customHeight="1">
      <c r="B53" s="154" t="s">
        <v>198</v>
      </c>
      <c r="C53" s="211" t="s">
        <v>220</v>
      </c>
      <c r="D53" s="218" t="s">
        <v>221</v>
      </c>
      <c r="E53" s="211" t="s">
        <v>83</v>
      </c>
      <c r="F53" s="214" t="s">
        <v>222</v>
      </c>
      <c r="G53" s="213" t="s">
        <v>60</v>
      </c>
      <c r="H53" s="215" t="s">
        <v>680</v>
      </c>
      <c r="I53" s="216"/>
      <c r="J53" s="213"/>
      <c r="K53" s="217"/>
      <c r="L53" s="217"/>
      <c r="M53" s="217"/>
      <c r="N53" s="217"/>
      <c r="O53" s="217"/>
      <c r="P53" s="213"/>
      <c r="Q53" s="155"/>
    </row>
    <row r="54" spans="2:17" ht="50.1" customHeight="1">
      <c r="B54" s="154" t="s">
        <v>198</v>
      </c>
      <c r="C54" s="195" t="s">
        <v>223</v>
      </c>
      <c r="D54" s="208" t="s">
        <v>224</v>
      </c>
      <c r="E54" s="195" t="s">
        <v>58</v>
      </c>
      <c r="F54" s="198" t="s">
        <v>225</v>
      </c>
      <c r="G54" s="197" t="s">
        <v>60</v>
      </c>
      <c r="H54" s="199" t="s">
        <v>680</v>
      </c>
      <c r="I54" s="209"/>
      <c r="J54" s="197"/>
      <c r="K54" s="201"/>
      <c r="L54" s="201"/>
      <c r="M54" s="201"/>
      <c r="N54" s="201"/>
      <c r="O54" s="201"/>
      <c r="P54" s="197"/>
      <c r="Q54" s="152"/>
    </row>
    <row r="55" spans="2:17" ht="50.1" customHeight="1">
      <c r="B55" s="154" t="s">
        <v>198</v>
      </c>
      <c r="C55" s="211" t="s">
        <v>228</v>
      </c>
      <c r="D55" s="218" t="s">
        <v>229</v>
      </c>
      <c r="E55" s="211" t="s">
        <v>58</v>
      </c>
      <c r="F55" s="214" t="s">
        <v>230</v>
      </c>
      <c r="G55" s="213" t="s">
        <v>60</v>
      </c>
      <c r="H55" s="215" t="s">
        <v>680</v>
      </c>
      <c r="I55" s="216"/>
      <c r="J55" s="213"/>
      <c r="K55" s="217"/>
      <c r="L55" s="217"/>
      <c r="M55" s="217"/>
      <c r="N55" s="217"/>
      <c r="O55" s="217"/>
      <c r="P55" s="213"/>
      <c r="Q55" s="155"/>
    </row>
    <row r="56" spans="2:17" ht="50.1" customHeight="1">
      <c r="B56" s="151" t="s">
        <v>231</v>
      </c>
      <c r="C56" s="195" t="s">
        <v>232</v>
      </c>
      <c r="D56" s="208" t="s">
        <v>233</v>
      </c>
      <c r="E56" s="195" t="s">
        <v>58</v>
      </c>
      <c r="F56" s="198" t="s">
        <v>234</v>
      </c>
      <c r="G56" s="197" t="s">
        <v>60</v>
      </c>
      <c r="H56" s="199" t="s">
        <v>680</v>
      </c>
      <c r="I56" s="209"/>
      <c r="J56" s="197"/>
      <c r="K56" s="201"/>
      <c r="L56" s="201"/>
      <c r="M56" s="201"/>
      <c r="N56" s="201"/>
      <c r="O56" s="201"/>
      <c r="P56" s="197"/>
      <c r="Q56" s="152"/>
    </row>
    <row r="57" spans="2:17" ht="50.1" customHeight="1">
      <c r="B57" s="151" t="s">
        <v>231</v>
      </c>
      <c r="C57" s="202" t="s">
        <v>235</v>
      </c>
      <c r="D57" s="210" t="s">
        <v>236</v>
      </c>
      <c r="E57" s="202" t="s">
        <v>58</v>
      </c>
      <c r="F57" s="205" t="s">
        <v>237</v>
      </c>
      <c r="G57" s="204" t="s">
        <v>60</v>
      </c>
      <c r="H57" s="223" t="s">
        <v>680</v>
      </c>
      <c r="I57" s="206"/>
      <c r="J57" s="204"/>
      <c r="K57" s="207"/>
      <c r="L57" s="207"/>
      <c r="M57" s="207"/>
      <c r="N57" s="207"/>
      <c r="O57" s="207"/>
      <c r="P57" s="204"/>
      <c r="Q57" s="153"/>
    </row>
    <row r="58" spans="2:17" ht="50.1" customHeight="1">
      <c r="B58" s="151" t="s">
        <v>231</v>
      </c>
      <c r="C58" s="195" t="s">
        <v>239</v>
      </c>
      <c r="D58" s="208" t="s">
        <v>240</v>
      </c>
      <c r="E58" s="195" t="s">
        <v>58</v>
      </c>
      <c r="F58" s="198" t="s">
        <v>241</v>
      </c>
      <c r="G58" s="197" t="s">
        <v>60</v>
      </c>
      <c r="H58" s="199" t="s">
        <v>680</v>
      </c>
      <c r="I58" s="209"/>
      <c r="J58" s="197"/>
      <c r="K58" s="201"/>
      <c r="L58" s="201"/>
      <c r="M58" s="201"/>
      <c r="N58" s="201"/>
      <c r="O58" s="201"/>
      <c r="P58" s="197"/>
      <c r="Q58" s="152"/>
    </row>
    <row r="59" spans="2:17" ht="50.1" customHeight="1">
      <c r="B59" s="151" t="s">
        <v>231</v>
      </c>
      <c r="C59" s="202" t="s">
        <v>242</v>
      </c>
      <c r="D59" s="210" t="s">
        <v>243</v>
      </c>
      <c r="E59" s="202" t="s">
        <v>58</v>
      </c>
      <c r="F59" s="205" t="s">
        <v>244</v>
      </c>
      <c r="G59" s="204" t="s">
        <v>60</v>
      </c>
      <c r="H59" s="223" t="s">
        <v>680</v>
      </c>
      <c r="I59" s="206"/>
      <c r="J59" s="204"/>
      <c r="K59" s="207"/>
      <c r="L59" s="207"/>
      <c r="M59" s="207"/>
      <c r="N59" s="207"/>
      <c r="O59" s="207"/>
      <c r="P59" s="204"/>
      <c r="Q59" s="153"/>
    </row>
    <row r="60" spans="2:17" ht="50.1" customHeight="1">
      <c r="B60" s="154" t="s">
        <v>245</v>
      </c>
      <c r="C60" s="195" t="s">
        <v>246</v>
      </c>
      <c r="D60" s="208" t="s">
        <v>247</v>
      </c>
      <c r="E60" s="195" t="s">
        <v>58</v>
      </c>
      <c r="F60" s="198" t="s">
        <v>248</v>
      </c>
      <c r="G60" s="197" t="s">
        <v>60</v>
      </c>
      <c r="H60" s="199" t="s">
        <v>680</v>
      </c>
      <c r="I60" s="209"/>
      <c r="J60" s="197"/>
      <c r="K60" s="201"/>
      <c r="L60" s="201"/>
      <c r="M60" s="201"/>
      <c r="N60" s="201"/>
      <c r="O60" s="201"/>
      <c r="P60" s="197"/>
      <c r="Q60" s="152"/>
    </row>
    <row r="61" spans="2:17" ht="50.1" customHeight="1">
      <c r="B61" s="154" t="s">
        <v>245</v>
      </c>
      <c r="C61" s="202" t="s">
        <v>249</v>
      </c>
      <c r="D61" s="226" t="s">
        <v>250</v>
      </c>
      <c r="E61" s="202" t="s">
        <v>58</v>
      </c>
      <c r="F61" s="205" t="s">
        <v>251</v>
      </c>
      <c r="G61" s="204" t="s">
        <v>60</v>
      </c>
      <c r="H61" s="223" t="s">
        <v>680</v>
      </c>
      <c r="I61" s="206"/>
      <c r="J61" s="204"/>
      <c r="K61" s="207"/>
      <c r="L61" s="207"/>
      <c r="M61" s="207"/>
      <c r="N61" s="207"/>
      <c r="O61" s="207"/>
      <c r="P61" s="204"/>
      <c r="Q61" s="153"/>
    </row>
    <row r="62" spans="2:17" ht="50.1" customHeight="1">
      <c r="B62" s="154" t="s">
        <v>245</v>
      </c>
      <c r="C62" s="195" t="s">
        <v>252</v>
      </c>
      <c r="D62" s="208" t="s">
        <v>253</v>
      </c>
      <c r="E62" s="195" t="s">
        <v>58</v>
      </c>
      <c r="F62" s="198" t="s">
        <v>254</v>
      </c>
      <c r="G62" s="197" t="s">
        <v>60</v>
      </c>
      <c r="H62" s="199" t="s">
        <v>680</v>
      </c>
      <c r="I62" s="209"/>
      <c r="J62" s="197"/>
      <c r="K62" s="201"/>
      <c r="L62" s="201"/>
      <c r="M62" s="201"/>
      <c r="N62" s="201"/>
      <c r="O62" s="201"/>
      <c r="P62" s="197"/>
      <c r="Q62" s="152"/>
    </row>
    <row r="63" spans="2:17" ht="50.1" customHeight="1">
      <c r="B63" s="154" t="s">
        <v>245</v>
      </c>
      <c r="C63" s="202" t="s">
        <v>255</v>
      </c>
      <c r="D63" s="210" t="s">
        <v>256</v>
      </c>
      <c r="E63" s="202" t="s">
        <v>83</v>
      </c>
      <c r="F63" s="205" t="s">
        <v>257</v>
      </c>
      <c r="G63" s="204" t="s">
        <v>60</v>
      </c>
      <c r="H63" s="223" t="s">
        <v>680</v>
      </c>
      <c r="I63" s="206"/>
      <c r="J63" s="204"/>
      <c r="K63" s="207"/>
      <c r="L63" s="207"/>
      <c r="M63" s="207"/>
      <c r="N63" s="207"/>
      <c r="O63" s="207"/>
      <c r="P63" s="204"/>
      <c r="Q63" s="153"/>
    </row>
    <row r="64" spans="2:17" ht="50.1" customHeight="1">
      <c r="B64" s="154" t="s">
        <v>245</v>
      </c>
      <c r="C64" s="195" t="s">
        <v>258</v>
      </c>
      <c r="D64" s="208" t="s">
        <v>259</v>
      </c>
      <c r="E64" s="195" t="s">
        <v>83</v>
      </c>
      <c r="F64" s="198" t="s">
        <v>260</v>
      </c>
      <c r="G64" s="197" t="s">
        <v>60</v>
      </c>
      <c r="H64" s="199" t="s">
        <v>680</v>
      </c>
      <c r="I64" s="209"/>
      <c r="J64" s="197"/>
      <c r="K64" s="201"/>
      <c r="L64" s="201"/>
      <c r="M64" s="201"/>
      <c r="N64" s="201"/>
      <c r="O64" s="201"/>
      <c r="P64" s="197"/>
      <c r="Q64" s="152"/>
    </row>
    <row r="65" spans="2:17" ht="50.1" customHeight="1">
      <c r="B65" s="154" t="s">
        <v>245</v>
      </c>
      <c r="C65" s="211" t="s">
        <v>261</v>
      </c>
      <c r="D65" s="218" t="s">
        <v>262</v>
      </c>
      <c r="E65" s="211" t="s">
        <v>58</v>
      </c>
      <c r="F65" s="214" t="s">
        <v>263</v>
      </c>
      <c r="G65" s="213" t="s">
        <v>60</v>
      </c>
      <c r="H65" s="215" t="s">
        <v>680</v>
      </c>
      <c r="I65" s="216"/>
      <c r="J65" s="213"/>
      <c r="K65" s="217"/>
      <c r="L65" s="217"/>
      <c r="M65" s="217"/>
      <c r="N65" s="217"/>
      <c r="O65" s="217"/>
      <c r="P65" s="213"/>
      <c r="Q65" s="155"/>
    </row>
    <row r="66" spans="2:17" ht="50.1" customHeight="1">
      <c r="B66" s="154" t="s">
        <v>245</v>
      </c>
      <c r="C66" s="195" t="s">
        <v>264</v>
      </c>
      <c r="D66" s="208" t="s">
        <v>265</v>
      </c>
      <c r="E66" s="195" t="s">
        <v>58</v>
      </c>
      <c r="F66" s="198" t="s">
        <v>266</v>
      </c>
      <c r="G66" s="197" t="s">
        <v>60</v>
      </c>
      <c r="H66" s="199" t="s">
        <v>680</v>
      </c>
      <c r="I66" s="209"/>
      <c r="J66" s="197"/>
      <c r="K66" s="201"/>
      <c r="L66" s="201"/>
      <c r="M66" s="201"/>
      <c r="N66" s="201"/>
      <c r="O66" s="201"/>
      <c r="P66" s="197"/>
      <c r="Q66" s="152"/>
    </row>
    <row r="67" spans="2:17" ht="50.1" customHeight="1">
      <c r="B67" s="154" t="s">
        <v>245</v>
      </c>
      <c r="C67" s="211" t="s">
        <v>267</v>
      </c>
      <c r="D67" s="218" t="s">
        <v>268</v>
      </c>
      <c r="E67" s="211" t="s">
        <v>58</v>
      </c>
      <c r="F67" s="218" t="s">
        <v>269</v>
      </c>
      <c r="G67" s="213" t="s">
        <v>60</v>
      </c>
      <c r="H67" s="215" t="s">
        <v>680</v>
      </c>
      <c r="I67" s="216"/>
      <c r="J67" s="213"/>
      <c r="K67" s="217"/>
      <c r="L67" s="217"/>
      <c r="M67" s="217"/>
      <c r="N67" s="217"/>
      <c r="O67" s="217"/>
      <c r="P67" s="213"/>
      <c r="Q67" s="155"/>
    </row>
    <row r="68" spans="2:17" ht="50.1" customHeight="1">
      <c r="B68" s="154" t="s">
        <v>245</v>
      </c>
      <c r="C68" s="195" t="s">
        <v>270</v>
      </c>
      <c r="D68" s="208" t="s">
        <v>271</v>
      </c>
      <c r="E68" s="195" t="s">
        <v>58</v>
      </c>
      <c r="F68" s="198" t="s">
        <v>272</v>
      </c>
      <c r="G68" s="197" t="s">
        <v>60</v>
      </c>
      <c r="H68" s="199" t="s">
        <v>680</v>
      </c>
      <c r="I68" s="209"/>
      <c r="J68" s="197"/>
      <c r="K68" s="201"/>
      <c r="L68" s="201"/>
      <c r="M68" s="201"/>
      <c r="N68" s="201"/>
      <c r="O68" s="201"/>
      <c r="P68" s="197"/>
      <c r="Q68" s="152"/>
    </row>
    <row r="69" spans="2:17" ht="50.1" customHeight="1">
      <c r="B69" s="154" t="s">
        <v>245</v>
      </c>
      <c r="C69" s="211" t="s">
        <v>273</v>
      </c>
      <c r="D69" s="218" t="s">
        <v>274</v>
      </c>
      <c r="E69" s="211" t="s">
        <v>58</v>
      </c>
      <c r="F69" s="214" t="s">
        <v>275</v>
      </c>
      <c r="G69" s="213" t="s">
        <v>60</v>
      </c>
      <c r="H69" s="215" t="s">
        <v>680</v>
      </c>
      <c r="I69" s="216"/>
      <c r="J69" s="213"/>
      <c r="K69" s="217"/>
      <c r="L69" s="217"/>
      <c r="M69" s="217"/>
      <c r="N69" s="217"/>
      <c r="O69" s="217"/>
      <c r="P69" s="213"/>
      <c r="Q69" s="155"/>
    </row>
    <row r="70" spans="2:17" ht="50.1" customHeight="1">
      <c r="B70" s="154" t="s">
        <v>245</v>
      </c>
      <c r="C70" s="195" t="s">
        <v>276</v>
      </c>
      <c r="D70" s="227" t="s">
        <v>277</v>
      </c>
      <c r="E70" s="195" t="s">
        <v>83</v>
      </c>
      <c r="F70" s="198" t="s">
        <v>278</v>
      </c>
      <c r="G70" s="197" t="s">
        <v>60</v>
      </c>
      <c r="H70" s="199" t="s">
        <v>680</v>
      </c>
      <c r="I70" s="209"/>
      <c r="J70" s="197"/>
      <c r="K70" s="201"/>
      <c r="L70" s="201"/>
      <c r="M70" s="201"/>
      <c r="N70" s="201"/>
      <c r="O70" s="201"/>
      <c r="P70" s="197"/>
      <c r="Q70" s="152"/>
    </row>
    <row r="71" spans="2:17" ht="50.1" customHeight="1">
      <c r="B71" s="154" t="s">
        <v>245</v>
      </c>
      <c r="C71" s="202" t="s">
        <v>279</v>
      </c>
      <c r="D71" s="218" t="s">
        <v>280</v>
      </c>
      <c r="E71" s="211" t="s">
        <v>83</v>
      </c>
      <c r="F71" s="214" t="s">
        <v>281</v>
      </c>
      <c r="G71" s="204" t="s">
        <v>60</v>
      </c>
      <c r="H71" s="223" t="s">
        <v>680</v>
      </c>
      <c r="I71" s="206"/>
      <c r="J71" s="204"/>
      <c r="K71" s="207"/>
      <c r="L71" s="207"/>
      <c r="M71" s="207"/>
      <c r="N71" s="207"/>
      <c r="O71" s="207"/>
      <c r="P71" s="204"/>
      <c r="Q71" s="153"/>
    </row>
    <row r="72" spans="2:17" ht="50.1" customHeight="1">
      <c r="B72" s="154" t="s">
        <v>245</v>
      </c>
      <c r="C72" s="195" t="s">
        <v>282</v>
      </c>
      <c r="D72" s="208" t="s">
        <v>283</v>
      </c>
      <c r="E72" s="195" t="s">
        <v>83</v>
      </c>
      <c r="F72" s="198" t="s">
        <v>284</v>
      </c>
      <c r="G72" s="197" t="s">
        <v>60</v>
      </c>
      <c r="H72" s="199" t="s">
        <v>680</v>
      </c>
      <c r="I72" s="209"/>
      <c r="J72" s="197"/>
      <c r="K72" s="201"/>
      <c r="L72" s="201"/>
      <c r="M72" s="201"/>
      <c r="N72" s="201"/>
      <c r="O72" s="201"/>
      <c r="P72" s="197"/>
      <c r="Q72" s="152"/>
    </row>
    <row r="73" spans="2:17" ht="50.1" customHeight="1">
      <c r="B73" s="154" t="s">
        <v>245</v>
      </c>
      <c r="C73" s="202" t="s">
        <v>285</v>
      </c>
      <c r="D73" s="218" t="s">
        <v>286</v>
      </c>
      <c r="E73" s="211" t="s">
        <v>58</v>
      </c>
      <c r="F73" s="214" t="s">
        <v>287</v>
      </c>
      <c r="G73" s="204" t="s">
        <v>60</v>
      </c>
      <c r="H73" s="223" t="s">
        <v>680</v>
      </c>
      <c r="I73" s="206"/>
      <c r="J73" s="204"/>
      <c r="K73" s="207"/>
      <c r="L73" s="207"/>
      <c r="M73" s="207"/>
      <c r="N73" s="207"/>
      <c r="O73" s="207"/>
      <c r="P73" s="204"/>
      <c r="Q73" s="153"/>
    </row>
    <row r="74" spans="2:17" ht="50.1" customHeight="1">
      <c r="B74" s="151" t="s">
        <v>288</v>
      </c>
      <c r="C74" s="195" t="s">
        <v>289</v>
      </c>
      <c r="D74" s="208" t="s">
        <v>290</v>
      </c>
      <c r="E74" s="195" t="s">
        <v>58</v>
      </c>
      <c r="F74" s="208" t="s">
        <v>291</v>
      </c>
      <c r="G74" s="197" t="s">
        <v>60</v>
      </c>
      <c r="H74" s="199" t="s">
        <v>680</v>
      </c>
      <c r="I74" s="209"/>
      <c r="J74" s="197"/>
      <c r="K74" s="201"/>
      <c r="L74" s="201"/>
      <c r="M74" s="201"/>
      <c r="N74" s="201"/>
      <c r="O74" s="201"/>
      <c r="P74" s="197"/>
      <c r="Q74" s="152"/>
    </row>
    <row r="75" spans="2:17" ht="50.1" customHeight="1">
      <c r="B75" s="151" t="s">
        <v>288</v>
      </c>
      <c r="C75" s="211" t="s">
        <v>292</v>
      </c>
      <c r="D75" s="218" t="s">
        <v>293</v>
      </c>
      <c r="E75" s="211" t="s">
        <v>58</v>
      </c>
      <c r="F75" s="214" t="s">
        <v>294</v>
      </c>
      <c r="G75" s="213" t="s">
        <v>60</v>
      </c>
      <c r="H75" s="215" t="s">
        <v>680</v>
      </c>
      <c r="I75" s="216"/>
      <c r="J75" s="213"/>
      <c r="K75" s="217"/>
      <c r="L75" s="217"/>
      <c r="M75" s="217"/>
      <c r="N75" s="217"/>
      <c r="O75" s="217"/>
      <c r="P75" s="213"/>
      <c r="Q75" s="155"/>
    </row>
    <row r="76" spans="2:17" ht="50.1" customHeight="1">
      <c r="B76" s="151" t="s">
        <v>288</v>
      </c>
      <c r="C76" s="195" t="s">
        <v>295</v>
      </c>
      <c r="D76" s="208" t="s">
        <v>296</v>
      </c>
      <c r="E76" s="195" t="s">
        <v>83</v>
      </c>
      <c r="F76" s="198" t="s">
        <v>297</v>
      </c>
      <c r="G76" s="197" t="s">
        <v>60</v>
      </c>
      <c r="H76" s="199" t="s">
        <v>680</v>
      </c>
      <c r="I76" s="209"/>
      <c r="J76" s="197"/>
      <c r="K76" s="201"/>
      <c r="L76" s="201"/>
      <c r="M76" s="201"/>
      <c r="N76" s="201"/>
      <c r="O76" s="201"/>
      <c r="P76" s="197"/>
      <c r="Q76" s="152"/>
    </row>
    <row r="77" spans="2:17" ht="50.1" customHeight="1">
      <c r="B77" s="151" t="s">
        <v>288</v>
      </c>
      <c r="C77" s="211" t="s">
        <v>298</v>
      </c>
      <c r="D77" s="218" t="s">
        <v>299</v>
      </c>
      <c r="E77" s="211" t="s">
        <v>83</v>
      </c>
      <c r="F77" s="214" t="s">
        <v>300</v>
      </c>
      <c r="G77" s="213" t="s">
        <v>60</v>
      </c>
      <c r="H77" s="215" t="s">
        <v>680</v>
      </c>
      <c r="I77" s="216"/>
      <c r="J77" s="213"/>
      <c r="K77" s="217"/>
      <c r="L77" s="217"/>
      <c r="M77" s="217"/>
      <c r="N77" s="217"/>
      <c r="O77" s="217"/>
      <c r="P77" s="213"/>
      <c r="Q77" s="155"/>
    </row>
    <row r="78" spans="2:17" ht="50.1" customHeight="1">
      <c r="B78" s="151" t="s">
        <v>288</v>
      </c>
      <c r="C78" s="195" t="s">
        <v>301</v>
      </c>
      <c r="D78" s="208" t="s">
        <v>302</v>
      </c>
      <c r="E78" s="195" t="s">
        <v>58</v>
      </c>
      <c r="F78" s="198" t="s">
        <v>303</v>
      </c>
      <c r="G78" s="197" t="s">
        <v>60</v>
      </c>
      <c r="H78" s="199" t="s">
        <v>680</v>
      </c>
      <c r="I78" s="209"/>
      <c r="J78" s="197"/>
      <c r="K78" s="201"/>
      <c r="L78" s="201"/>
      <c r="M78" s="201"/>
      <c r="N78" s="201"/>
      <c r="O78" s="201"/>
      <c r="P78" s="197"/>
      <c r="Q78" s="152"/>
    </row>
    <row r="79" spans="2:17" ht="50.1" customHeight="1">
      <c r="B79" s="151" t="s">
        <v>288</v>
      </c>
      <c r="C79" s="202" t="s">
        <v>304</v>
      </c>
      <c r="D79" s="226" t="s">
        <v>305</v>
      </c>
      <c r="E79" s="202" t="s">
        <v>58</v>
      </c>
      <c r="F79" s="205" t="s">
        <v>306</v>
      </c>
      <c r="G79" s="204" t="s">
        <v>60</v>
      </c>
      <c r="H79" s="223" t="s">
        <v>680</v>
      </c>
      <c r="I79" s="206"/>
      <c r="J79" s="204"/>
      <c r="K79" s="207"/>
      <c r="L79" s="207"/>
      <c r="M79" s="207"/>
      <c r="N79" s="207"/>
      <c r="O79" s="207"/>
      <c r="P79" s="204"/>
      <c r="Q79" s="153"/>
    </row>
    <row r="80" spans="2:17" ht="50.1" customHeight="1">
      <c r="B80" s="151" t="s">
        <v>288</v>
      </c>
      <c r="C80" s="195" t="s">
        <v>307</v>
      </c>
      <c r="D80" s="208" t="s">
        <v>308</v>
      </c>
      <c r="E80" s="195" t="s">
        <v>58</v>
      </c>
      <c r="F80" s="198" t="s">
        <v>309</v>
      </c>
      <c r="G80" s="197" t="s">
        <v>60</v>
      </c>
      <c r="H80" s="199" t="s">
        <v>680</v>
      </c>
      <c r="I80" s="209"/>
      <c r="J80" s="197"/>
      <c r="K80" s="201"/>
      <c r="L80" s="201"/>
      <c r="M80" s="201"/>
      <c r="N80" s="201"/>
      <c r="O80" s="201"/>
      <c r="P80" s="197"/>
      <c r="Q80" s="152"/>
    </row>
    <row r="81" spans="2:17" ht="50.1" customHeight="1">
      <c r="B81" s="151" t="s">
        <v>288</v>
      </c>
      <c r="C81" s="202" t="s">
        <v>310</v>
      </c>
      <c r="D81" s="210" t="s">
        <v>311</v>
      </c>
      <c r="E81" s="202" t="s">
        <v>58</v>
      </c>
      <c r="F81" s="205" t="s">
        <v>312</v>
      </c>
      <c r="G81" s="204" t="s">
        <v>60</v>
      </c>
      <c r="H81" s="223" t="s">
        <v>680</v>
      </c>
      <c r="I81" s="206"/>
      <c r="J81" s="204"/>
      <c r="K81" s="207"/>
      <c r="L81" s="207"/>
      <c r="M81" s="207"/>
      <c r="N81" s="207"/>
      <c r="O81" s="207"/>
      <c r="P81" s="204"/>
      <c r="Q81" s="153"/>
    </row>
    <row r="82" spans="2:17" ht="50.1" customHeight="1">
      <c r="B82" s="151" t="s">
        <v>288</v>
      </c>
      <c r="C82" s="195" t="s">
        <v>313</v>
      </c>
      <c r="D82" s="208" t="s">
        <v>314</v>
      </c>
      <c r="E82" s="195" t="s">
        <v>58</v>
      </c>
      <c r="F82" s="208" t="s">
        <v>315</v>
      </c>
      <c r="G82" s="197" t="s">
        <v>60</v>
      </c>
      <c r="H82" s="199" t="s">
        <v>680</v>
      </c>
      <c r="I82" s="209"/>
      <c r="J82" s="197"/>
      <c r="K82" s="201"/>
      <c r="L82" s="201"/>
      <c r="M82" s="201"/>
      <c r="N82" s="201"/>
      <c r="O82" s="201"/>
      <c r="P82" s="197"/>
      <c r="Q82" s="152"/>
    </row>
    <row r="83" spans="2:17" ht="50.1" customHeight="1">
      <c r="B83" s="151" t="s">
        <v>288</v>
      </c>
      <c r="C83" s="211" t="s">
        <v>316</v>
      </c>
      <c r="D83" s="218" t="s">
        <v>317</v>
      </c>
      <c r="E83" s="211" t="s">
        <v>58</v>
      </c>
      <c r="F83" s="218" t="s">
        <v>318</v>
      </c>
      <c r="G83" s="213" t="s">
        <v>60</v>
      </c>
      <c r="H83" s="199" t="s">
        <v>680</v>
      </c>
      <c r="I83" s="216"/>
      <c r="J83" s="213"/>
      <c r="K83" s="217"/>
      <c r="L83" s="217"/>
      <c r="M83" s="217"/>
      <c r="N83" s="217"/>
      <c r="O83" s="217"/>
      <c r="P83" s="213"/>
      <c r="Q83" s="155"/>
    </row>
    <row r="84" spans="2:17" ht="50.1" customHeight="1">
      <c r="B84" s="151" t="s">
        <v>288</v>
      </c>
      <c r="C84" s="195" t="s">
        <v>319</v>
      </c>
      <c r="D84" s="208" t="s">
        <v>320</v>
      </c>
      <c r="E84" s="195" t="s">
        <v>83</v>
      </c>
      <c r="F84" s="198" t="s">
        <v>321</v>
      </c>
      <c r="G84" s="197" t="s">
        <v>60</v>
      </c>
      <c r="H84" s="199" t="s">
        <v>680</v>
      </c>
      <c r="I84" s="209"/>
      <c r="J84" s="197"/>
      <c r="K84" s="201"/>
      <c r="L84" s="201"/>
      <c r="M84" s="201"/>
      <c r="N84" s="201"/>
      <c r="O84" s="201"/>
      <c r="P84" s="197"/>
      <c r="Q84" s="152"/>
    </row>
    <row r="85" spans="2:17" ht="50.1" customHeight="1">
      <c r="B85" s="151" t="s">
        <v>288</v>
      </c>
      <c r="C85" s="202" t="s">
        <v>322</v>
      </c>
      <c r="D85" s="226" t="s">
        <v>323</v>
      </c>
      <c r="E85" s="202" t="s">
        <v>83</v>
      </c>
      <c r="F85" s="210" t="s">
        <v>324</v>
      </c>
      <c r="G85" s="204" t="s">
        <v>60</v>
      </c>
      <c r="H85" s="223" t="s">
        <v>680</v>
      </c>
      <c r="I85" s="206"/>
      <c r="J85" s="204"/>
      <c r="K85" s="207"/>
      <c r="L85" s="207"/>
      <c r="M85" s="207"/>
      <c r="N85" s="207"/>
      <c r="O85" s="207"/>
      <c r="P85" s="204"/>
      <c r="Q85" s="153"/>
    </row>
    <row r="86" spans="2:17" ht="50.1" customHeight="1">
      <c r="B86" s="151" t="s">
        <v>288</v>
      </c>
      <c r="C86" s="195" t="s">
        <v>325</v>
      </c>
      <c r="D86" s="208" t="s">
        <v>326</v>
      </c>
      <c r="E86" s="195" t="s">
        <v>83</v>
      </c>
      <c r="F86" s="198" t="s">
        <v>327</v>
      </c>
      <c r="G86" s="197" t="s">
        <v>60</v>
      </c>
      <c r="H86" s="199" t="s">
        <v>680</v>
      </c>
      <c r="I86" s="209"/>
      <c r="J86" s="197"/>
      <c r="K86" s="201"/>
      <c r="L86" s="201"/>
      <c r="M86" s="201"/>
      <c r="N86" s="201"/>
      <c r="O86" s="201"/>
      <c r="P86" s="197"/>
      <c r="Q86" s="152"/>
    </row>
    <row r="87" spans="2:17" ht="50.1" customHeight="1">
      <c r="B87" s="154" t="s">
        <v>328</v>
      </c>
      <c r="C87" s="211" t="s">
        <v>329</v>
      </c>
      <c r="D87" s="218" t="s">
        <v>330</v>
      </c>
      <c r="E87" s="211" t="s">
        <v>83</v>
      </c>
      <c r="F87" s="218" t="s">
        <v>331</v>
      </c>
      <c r="G87" s="213" t="s">
        <v>60</v>
      </c>
      <c r="H87" s="199" t="s">
        <v>680</v>
      </c>
      <c r="I87" s="216"/>
      <c r="J87" s="213"/>
      <c r="K87" s="217"/>
      <c r="L87" s="217"/>
      <c r="M87" s="217"/>
      <c r="N87" s="217"/>
      <c r="O87" s="217"/>
      <c r="P87" s="213"/>
      <c r="Q87" s="155"/>
    </row>
    <row r="88" spans="2:17" ht="50.1" customHeight="1">
      <c r="B88" s="154" t="s">
        <v>328</v>
      </c>
      <c r="C88" s="195" t="s">
        <v>332</v>
      </c>
      <c r="D88" s="208" t="s">
        <v>333</v>
      </c>
      <c r="E88" s="195" t="s">
        <v>83</v>
      </c>
      <c r="F88" s="198" t="s">
        <v>334</v>
      </c>
      <c r="G88" s="197" t="s">
        <v>60</v>
      </c>
      <c r="H88" s="199" t="s">
        <v>680</v>
      </c>
      <c r="I88" s="209"/>
      <c r="J88" s="197"/>
      <c r="K88" s="201"/>
      <c r="L88" s="201"/>
      <c r="M88" s="201"/>
      <c r="N88" s="201"/>
      <c r="O88" s="201"/>
      <c r="P88" s="197"/>
      <c r="Q88" s="152"/>
    </row>
    <row r="89" spans="2:17" ht="50.1" customHeight="1">
      <c r="B89" s="154" t="s">
        <v>328</v>
      </c>
      <c r="C89" s="202" t="s">
        <v>335</v>
      </c>
      <c r="D89" s="210" t="s">
        <v>336</v>
      </c>
      <c r="E89" s="202" t="s">
        <v>83</v>
      </c>
      <c r="F89" s="205" t="s">
        <v>337</v>
      </c>
      <c r="G89" s="204" t="s">
        <v>60</v>
      </c>
      <c r="H89" s="223" t="s">
        <v>680</v>
      </c>
      <c r="I89" s="206"/>
      <c r="J89" s="204"/>
      <c r="K89" s="207"/>
      <c r="L89" s="207"/>
      <c r="M89" s="207"/>
      <c r="N89" s="207"/>
      <c r="O89" s="207"/>
      <c r="P89" s="204"/>
      <c r="Q89" s="153"/>
    </row>
    <row r="90" spans="2:17" ht="50.1" customHeight="1">
      <c r="B90" s="154" t="s">
        <v>328</v>
      </c>
      <c r="C90" s="195" t="s">
        <v>338</v>
      </c>
      <c r="D90" s="208" t="s">
        <v>339</v>
      </c>
      <c r="E90" s="195" t="s">
        <v>83</v>
      </c>
      <c r="F90" s="198" t="s">
        <v>340</v>
      </c>
      <c r="G90" s="197" t="s">
        <v>60</v>
      </c>
      <c r="H90" s="199" t="s">
        <v>680</v>
      </c>
      <c r="I90" s="209"/>
      <c r="J90" s="197"/>
      <c r="K90" s="201"/>
      <c r="L90" s="201"/>
      <c r="M90" s="201"/>
      <c r="N90" s="201"/>
      <c r="O90" s="201"/>
      <c r="P90" s="197"/>
      <c r="Q90" s="152"/>
    </row>
    <row r="91" spans="2:17" ht="50.1" customHeight="1">
      <c r="B91" s="154" t="s">
        <v>328</v>
      </c>
      <c r="C91" s="211" t="s">
        <v>341</v>
      </c>
      <c r="D91" s="218" t="s">
        <v>342</v>
      </c>
      <c r="E91" s="211" t="s">
        <v>83</v>
      </c>
      <c r="F91" s="214" t="s">
        <v>343</v>
      </c>
      <c r="G91" s="213" t="s">
        <v>60</v>
      </c>
      <c r="H91" s="215" t="s">
        <v>680</v>
      </c>
      <c r="I91" s="216"/>
      <c r="J91" s="213"/>
      <c r="K91" s="217"/>
      <c r="L91" s="217"/>
      <c r="M91" s="217"/>
      <c r="N91" s="217"/>
      <c r="O91" s="217"/>
      <c r="P91" s="213"/>
      <c r="Q91" s="155"/>
    </row>
    <row r="92" spans="2:17" ht="50.1" customHeight="1">
      <c r="B92" s="154" t="s">
        <v>328</v>
      </c>
      <c r="C92" s="195" t="s">
        <v>344</v>
      </c>
      <c r="D92" s="208" t="s">
        <v>345</v>
      </c>
      <c r="E92" s="195" t="s">
        <v>58</v>
      </c>
      <c r="F92" s="208" t="s">
        <v>346</v>
      </c>
      <c r="G92" s="197" t="s">
        <v>60</v>
      </c>
      <c r="H92" s="199" t="s">
        <v>680</v>
      </c>
      <c r="I92" s="209"/>
      <c r="J92" s="197"/>
      <c r="K92" s="201"/>
      <c r="L92" s="201"/>
      <c r="M92" s="201"/>
      <c r="N92" s="201"/>
      <c r="O92" s="201"/>
      <c r="P92" s="197"/>
      <c r="Q92" s="152"/>
    </row>
    <row r="93" spans="2:17" ht="50.1" customHeight="1">
      <c r="B93" s="154" t="s">
        <v>328</v>
      </c>
      <c r="C93" s="211" t="s">
        <v>347</v>
      </c>
      <c r="D93" s="218" t="s">
        <v>348</v>
      </c>
      <c r="E93" s="211" t="s">
        <v>58</v>
      </c>
      <c r="F93" s="214" t="s">
        <v>349</v>
      </c>
      <c r="G93" s="213" t="s">
        <v>60</v>
      </c>
      <c r="H93" s="199" t="s">
        <v>680</v>
      </c>
      <c r="I93" s="216"/>
      <c r="J93" s="213"/>
      <c r="K93" s="217"/>
      <c r="L93" s="217"/>
      <c r="M93" s="217"/>
      <c r="N93" s="217"/>
      <c r="O93" s="217"/>
      <c r="P93" s="213"/>
      <c r="Q93" s="155"/>
    </row>
    <row r="94" spans="2:17" ht="50.1" customHeight="1">
      <c r="B94" s="154" t="s">
        <v>328</v>
      </c>
      <c r="C94" s="195" t="s">
        <v>350</v>
      </c>
      <c r="D94" s="208" t="s">
        <v>351</v>
      </c>
      <c r="E94" s="195" t="s">
        <v>58</v>
      </c>
      <c r="F94" s="198" t="s">
        <v>352</v>
      </c>
      <c r="G94" s="197" t="s">
        <v>60</v>
      </c>
      <c r="H94" s="199" t="s">
        <v>680</v>
      </c>
      <c r="I94" s="209"/>
      <c r="J94" s="197"/>
      <c r="K94" s="201"/>
      <c r="L94" s="201"/>
      <c r="M94" s="201"/>
      <c r="N94" s="201"/>
      <c r="O94" s="201"/>
      <c r="P94" s="197"/>
      <c r="Q94" s="152"/>
    </row>
    <row r="95" spans="2:17" ht="50.1" customHeight="1">
      <c r="B95" s="154" t="s">
        <v>328</v>
      </c>
      <c r="C95" s="202" t="s">
        <v>353</v>
      </c>
      <c r="D95" s="210" t="s">
        <v>354</v>
      </c>
      <c r="E95" s="202" t="s">
        <v>58</v>
      </c>
      <c r="F95" s="210" t="s">
        <v>355</v>
      </c>
      <c r="G95" s="204" t="s">
        <v>60</v>
      </c>
      <c r="H95" s="223" t="s">
        <v>680</v>
      </c>
      <c r="I95" s="206"/>
      <c r="J95" s="204"/>
      <c r="K95" s="207"/>
      <c r="L95" s="207"/>
      <c r="M95" s="207"/>
      <c r="N95" s="207"/>
      <c r="O95" s="207"/>
      <c r="P95" s="204"/>
      <c r="Q95" s="153"/>
    </row>
    <row r="96" spans="2:17" ht="50.1" customHeight="1">
      <c r="B96" s="154" t="s">
        <v>328</v>
      </c>
      <c r="C96" s="195" t="s">
        <v>356</v>
      </c>
      <c r="D96" s="208" t="s">
        <v>357</v>
      </c>
      <c r="E96" s="195" t="s">
        <v>58</v>
      </c>
      <c r="F96" s="208" t="s">
        <v>358</v>
      </c>
      <c r="G96" s="197" t="s">
        <v>60</v>
      </c>
      <c r="H96" s="199" t="s">
        <v>680</v>
      </c>
      <c r="I96" s="209"/>
      <c r="J96" s="197"/>
      <c r="K96" s="201"/>
      <c r="L96" s="201"/>
      <c r="M96" s="201"/>
      <c r="N96" s="201"/>
      <c r="O96" s="201"/>
      <c r="P96" s="197"/>
      <c r="Q96" s="152"/>
    </row>
    <row r="97" spans="2:17" ht="50.1" customHeight="1">
      <c r="B97" s="154" t="s">
        <v>328</v>
      </c>
      <c r="C97" s="202" t="s">
        <v>359</v>
      </c>
      <c r="D97" s="210" t="s">
        <v>360</v>
      </c>
      <c r="E97" s="202" t="s">
        <v>58</v>
      </c>
      <c r="F97" s="205" t="s">
        <v>361</v>
      </c>
      <c r="G97" s="204" t="s">
        <v>60</v>
      </c>
      <c r="H97" s="223" t="s">
        <v>680</v>
      </c>
      <c r="I97" s="206"/>
      <c r="J97" s="204"/>
      <c r="K97" s="207"/>
      <c r="L97" s="207"/>
      <c r="M97" s="207"/>
      <c r="N97" s="207"/>
      <c r="O97" s="207"/>
      <c r="P97" s="204"/>
      <c r="Q97" s="153"/>
    </row>
    <row r="98" spans="2:17" ht="50.1" customHeight="1">
      <c r="B98" s="151" t="s">
        <v>362</v>
      </c>
      <c r="C98" s="195" t="s">
        <v>363</v>
      </c>
      <c r="D98" s="208" t="s">
        <v>364</v>
      </c>
      <c r="E98" s="195" t="s">
        <v>58</v>
      </c>
      <c r="F98" s="208" t="s">
        <v>365</v>
      </c>
      <c r="G98" s="197" t="s">
        <v>60</v>
      </c>
      <c r="H98" s="199" t="s">
        <v>680</v>
      </c>
      <c r="I98" s="209"/>
      <c r="J98" s="197"/>
      <c r="K98" s="201"/>
      <c r="L98" s="201"/>
      <c r="M98" s="201"/>
      <c r="N98" s="201"/>
      <c r="O98" s="201"/>
      <c r="P98" s="197"/>
      <c r="Q98" s="152"/>
    </row>
    <row r="99" spans="2:17" ht="50.1" customHeight="1">
      <c r="B99" s="151" t="s">
        <v>362</v>
      </c>
      <c r="C99" s="202" t="s">
        <v>366</v>
      </c>
      <c r="D99" s="210" t="s">
        <v>367</v>
      </c>
      <c r="E99" s="202" t="s">
        <v>58</v>
      </c>
      <c r="F99" s="205" t="s">
        <v>368</v>
      </c>
      <c r="G99" s="204" t="s">
        <v>60</v>
      </c>
      <c r="H99" s="223" t="s">
        <v>680</v>
      </c>
      <c r="I99" s="206"/>
      <c r="J99" s="204"/>
      <c r="K99" s="207"/>
      <c r="L99" s="207"/>
      <c r="M99" s="207"/>
      <c r="N99" s="207"/>
      <c r="O99" s="207"/>
      <c r="P99" s="204"/>
      <c r="Q99" s="153"/>
    </row>
    <row r="100" spans="2:17" ht="50.1" customHeight="1">
      <c r="B100" s="151" t="s">
        <v>362</v>
      </c>
      <c r="C100" s="195" t="s">
        <v>369</v>
      </c>
      <c r="D100" s="208" t="s">
        <v>370</v>
      </c>
      <c r="E100" s="195" t="s">
        <v>58</v>
      </c>
      <c r="F100" s="208" t="s">
        <v>371</v>
      </c>
      <c r="G100" s="197" t="s">
        <v>60</v>
      </c>
      <c r="H100" s="199" t="s">
        <v>680</v>
      </c>
      <c r="I100" s="209"/>
      <c r="J100" s="197"/>
      <c r="K100" s="201"/>
      <c r="L100" s="201"/>
      <c r="M100" s="201"/>
      <c r="N100" s="201"/>
      <c r="O100" s="201"/>
      <c r="P100" s="197"/>
      <c r="Q100" s="152"/>
    </row>
    <row r="101" spans="2:17" ht="50.1" customHeight="1">
      <c r="B101" s="151" t="s">
        <v>362</v>
      </c>
      <c r="C101" s="202" t="s">
        <v>375</v>
      </c>
      <c r="D101" s="218" t="s">
        <v>376</v>
      </c>
      <c r="E101" s="211" t="s">
        <v>58</v>
      </c>
      <c r="F101" s="218" t="s">
        <v>377</v>
      </c>
      <c r="G101" s="204" t="s">
        <v>60</v>
      </c>
      <c r="H101" s="223" t="s">
        <v>680</v>
      </c>
      <c r="I101" s="206"/>
      <c r="J101" s="204"/>
      <c r="K101" s="207"/>
      <c r="L101" s="207"/>
      <c r="M101" s="207"/>
      <c r="N101" s="207"/>
      <c r="O101" s="207"/>
      <c r="P101" s="204"/>
      <c r="Q101" s="153"/>
    </row>
    <row r="102" spans="2:17" ht="50.1" customHeight="1">
      <c r="B102" s="151" t="s">
        <v>362</v>
      </c>
      <c r="C102" s="195" t="s">
        <v>378</v>
      </c>
      <c r="D102" s="208" t="s">
        <v>379</v>
      </c>
      <c r="E102" s="195" t="s">
        <v>58</v>
      </c>
      <c r="F102" s="208" t="s">
        <v>380</v>
      </c>
      <c r="G102" s="197" t="s">
        <v>60</v>
      </c>
      <c r="H102" s="199" t="s">
        <v>680</v>
      </c>
      <c r="I102" s="209"/>
      <c r="J102" s="197"/>
      <c r="K102" s="201"/>
      <c r="L102" s="201"/>
      <c r="M102" s="201"/>
      <c r="N102" s="201"/>
      <c r="O102" s="201"/>
      <c r="P102" s="197"/>
      <c r="Q102" s="152"/>
    </row>
    <row r="103" spans="2:17" ht="50.1" customHeight="1">
      <c r="B103" s="151" t="s">
        <v>362</v>
      </c>
      <c r="C103" s="202" t="s">
        <v>381</v>
      </c>
      <c r="D103" s="210" t="s">
        <v>382</v>
      </c>
      <c r="E103" s="202" t="s">
        <v>58</v>
      </c>
      <c r="F103" s="210" t="s">
        <v>383</v>
      </c>
      <c r="G103" s="204" t="s">
        <v>60</v>
      </c>
      <c r="H103" s="223" t="s">
        <v>680</v>
      </c>
      <c r="I103" s="206"/>
      <c r="J103" s="204"/>
      <c r="K103" s="207"/>
      <c r="L103" s="207"/>
      <c r="M103" s="207"/>
      <c r="N103" s="207"/>
      <c r="O103" s="207"/>
      <c r="P103" s="204"/>
      <c r="Q103" s="153"/>
    </row>
    <row r="104" spans="2:17" ht="50.1" customHeight="1">
      <c r="B104" s="151" t="s">
        <v>362</v>
      </c>
      <c r="C104" s="195" t="s">
        <v>384</v>
      </c>
      <c r="D104" s="208" t="s">
        <v>385</v>
      </c>
      <c r="E104" s="195" t="s">
        <v>58</v>
      </c>
      <c r="F104" s="198" t="s">
        <v>386</v>
      </c>
      <c r="G104" s="197" t="s">
        <v>60</v>
      </c>
      <c r="H104" s="199" t="s">
        <v>680</v>
      </c>
      <c r="I104" s="209"/>
      <c r="J104" s="197"/>
      <c r="K104" s="201"/>
      <c r="L104" s="201"/>
      <c r="M104" s="201"/>
      <c r="N104" s="201"/>
      <c r="O104" s="201"/>
      <c r="P104" s="197"/>
      <c r="Q104" s="152"/>
    </row>
    <row r="105" spans="2:17" ht="50.1" customHeight="1">
      <c r="B105" s="151" t="s">
        <v>362</v>
      </c>
      <c r="C105" s="202" t="s">
        <v>387</v>
      </c>
      <c r="D105" s="210" t="s">
        <v>388</v>
      </c>
      <c r="E105" s="202" t="s">
        <v>58</v>
      </c>
      <c r="F105" s="210" t="s">
        <v>389</v>
      </c>
      <c r="G105" s="204" t="s">
        <v>60</v>
      </c>
      <c r="H105" s="223" t="s">
        <v>680</v>
      </c>
      <c r="I105" s="206"/>
      <c r="J105" s="204"/>
      <c r="K105" s="207"/>
      <c r="L105" s="207"/>
      <c r="M105" s="207"/>
      <c r="N105" s="207"/>
      <c r="O105" s="207"/>
      <c r="P105" s="204"/>
      <c r="Q105" s="153"/>
    </row>
    <row r="106" spans="2:17" ht="50.1" customHeight="1">
      <c r="B106" s="151" t="s">
        <v>362</v>
      </c>
      <c r="C106" s="195" t="s">
        <v>390</v>
      </c>
      <c r="D106" s="208" t="s">
        <v>391</v>
      </c>
      <c r="E106" s="195" t="s">
        <v>83</v>
      </c>
      <c r="F106" s="198" t="s">
        <v>392</v>
      </c>
      <c r="G106" s="197" t="s">
        <v>60</v>
      </c>
      <c r="H106" s="199" t="s">
        <v>680</v>
      </c>
      <c r="I106" s="209"/>
      <c r="J106" s="197"/>
      <c r="K106" s="201"/>
      <c r="L106" s="201"/>
      <c r="M106" s="201"/>
      <c r="N106" s="201"/>
      <c r="O106" s="201"/>
      <c r="P106" s="197"/>
      <c r="Q106" s="152"/>
    </row>
    <row r="107" spans="2:17" ht="50.1" customHeight="1">
      <c r="B107" s="151" t="s">
        <v>362</v>
      </c>
      <c r="C107" s="202" t="s">
        <v>393</v>
      </c>
      <c r="D107" s="210" t="s">
        <v>394</v>
      </c>
      <c r="E107" s="202" t="s">
        <v>58</v>
      </c>
      <c r="F107" s="205" t="s">
        <v>395</v>
      </c>
      <c r="G107" s="204" t="s">
        <v>60</v>
      </c>
      <c r="H107" s="223" t="s">
        <v>680</v>
      </c>
      <c r="I107" s="206"/>
      <c r="J107" s="204"/>
      <c r="K107" s="207"/>
      <c r="L107" s="207"/>
      <c r="M107" s="207"/>
      <c r="N107" s="207"/>
      <c r="O107" s="207"/>
      <c r="P107" s="204"/>
      <c r="Q107" s="153"/>
    </row>
    <row r="108" spans="2:17" ht="50.1" customHeight="1">
      <c r="B108" s="151" t="s">
        <v>362</v>
      </c>
      <c r="C108" s="195" t="s">
        <v>396</v>
      </c>
      <c r="D108" s="208" t="s">
        <v>397</v>
      </c>
      <c r="E108" s="195" t="s">
        <v>58</v>
      </c>
      <c r="F108" s="198" t="s">
        <v>398</v>
      </c>
      <c r="G108" s="197" t="s">
        <v>60</v>
      </c>
      <c r="H108" s="199" t="s">
        <v>680</v>
      </c>
      <c r="I108" s="209"/>
      <c r="J108" s="197"/>
      <c r="K108" s="201"/>
      <c r="L108" s="201"/>
      <c r="M108" s="201"/>
      <c r="N108" s="201"/>
      <c r="O108" s="201"/>
      <c r="P108" s="197"/>
      <c r="Q108" s="152"/>
    </row>
    <row r="109" spans="2:17" ht="50.1" customHeight="1">
      <c r="B109" s="156" t="s">
        <v>362</v>
      </c>
      <c r="C109" s="157" t="s">
        <v>399</v>
      </c>
      <c r="D109" s="158" t="s">
        <v>400</v>
      </c>
      <c r="E109" s="157" t="s">
        <v>58</v>
      </c>
      <c r="F109" s="159" t="s">
        <v>401</v>
      </c>
      <c r="G109" s="160" t="s">
        <v>60</v>
      </c>
      <c r="H109" s="161" t="s">
        <v>680</v>
      </c>
      <c r="I109" s="162"/>
      <c r="J109" s="160"/>
      <c r="K109" s="163"/>
      <c r="L109" s="163"/>
      <c r="M109" s="163"/>
      <c r="N109" s="163"/>
      <c r="O109" s="163"/>
      <c r="P109" s="160"/>
      <c r="Q109" s="164"/>
    </row>
    <row r="110" spans="2:17">
      <c r="H110" s="92">
        <f>COUNTIF(H4:H109,"=Indéterminé")</f>
        <v>106</v>
      </c>
    </row>
    <row r="113" spans="2:9">
      <c r="F113" s="61"/>
    </row>
    <row r="114" spans="2:9">
      <c r="F114" s="61"/>
    </row>
    <row r="115" spans="2:9">
      <c r="F115" s="61"/>
    </row>
    <row r="116" spans="2:9">
      <c r="F116" s="61"/>
    </row>
    <row r="117" spans="2:9">
      <c r="F117" s="61"/>
    </row>
    <row r="118" spans="2:9">
      <c r="F118" s="61"/>
    </row>
    <row r="119" spans="2:9">
      <c r="F119" s="61"/>
    </row>
    <row r="120" spans="2:9">
      <c r="F120" s="61"/>
    </row>
    <row r="121" spans="2:9">
      <c r="F121" s="61"/>
    </row>
    <row r="122" spans="2:9">
      <c r="F122" s="61"/>
    </row>
    <row r="123" spans="2:9">
      <c r="F123" s="61"/>
    </row>
    <row r="124" spans="2:9">
      <c r="B124" s="85"/>
      <c r="C124" s="85"/>
      <c r="D124" s="85"/>
      <c r="F124" s="61"/>
      <c r="G124" s="85"/>
      <c r="H124" s="85"/>
      <c r="I124" s="85"/>
    </row>
    <row r="125" spans="2:9">
      <c r="B125" s="85"/>
      <c r="C125" s="85"/>
      <c r="D125" s="85"/>
      <c r="F125" s="61"/>
      <c r="G125" s="85"/>
      <c r="H125" s="85"/>
      <c r="I125" s="85"/>
    </row>
    <row r="126" spans="2:9">
      <c r="B126" s="85"/>
      <c r="C126" s="85"/>
      <c r="D126" s="85"/>
      <c r="F126" s="61"/>
      <c r="G126" s="85"/>
      <c r="H126" s="85"/>
      <c r="I126" s="85"/>
    </row>
    <row r="127" spans="2:9">
      <c r="B127" s="85"/>
      <c r="C127" s="85"/>
      <c r="D127" s="85"/>
      <c r="F127" s="61"/>
      <c r="G127" s="85"/>
      <c r="H127" s="85"/>
      <c r="I127" s="85"/>
    </row>
    <row r="128" spans="2:9">
      <c r="B128" s="85"/>
      <c r="C128" s="85"/>
      <c r="D128" s="85"/>
      <c r="F128" s="61"/>
      <c r="G128" s="85"/>
      <c r="H128" s="85"/>
      <c r="I128" s="85"/>
    </row>
    <row r="129" spans="6:6" s="85" customFormat="1">
      <c r="F129" s="61"/>
    </row>
    <row r="130" spans="6:6" s="85" customFormat="1">
      <c r="F130" s="61"/>
    </row>
    <row r="131" spans="6:6" s="85" customFormat="1">
      <c r="F131" s="61"/>
    </row>
    <row r="132" spans="6:6" s="85" customFormat="1">
      <c r="F132" s="61"/>
    </row>
    <row r="133" spans="6:6" s="85" customFormat="1">
      <c r="F133" s="61"/>
    </row>
    <row r="134" spans="6:6" s="85" customFormat="1">
      <c r="F134" s="61"/>
    </row>
    <row r="135" spans="6:6" s="85" customFormat="1">
      <c r="F135" s="61"/>
    </row>
    <row r="136" spans="6:6" s="85" customFormat="1">
      <c r="F136" s="61"/>
    </row>
    <row r="137" spans="6:6" s="85" customFormat="1">
      <c r="F137" s="61"/>
    </row>
    <row r="138" spans="6:6" s="85" customFormat="1">
      <c r="F138" s="61"/>
    </row>
    <row r="139" spans="6:6" s="85" customFormat="1">
      <c r="F139" s="61"/>
    </row>
    <row r="140" spans="6:6" s="85" customFormat="1">
      <c r="F140" s="61"/>
    </row>
    <row r="141" spans="6:6" s="85" customFormat="1">
      <c r="F141" s="61"/>
    </row>
    <row r="142" spans="6:6" s="85" customFormat="1">
      <c r="F142" s="61"/>
    </row>
    <row r="143" spans="6:6" s="85" customFormat="1">
      <c r="F143" s="61"/>
    </row>
    <row r="144" spans="6:6" s="85" customFormat="1">
      <c r="F144" s="61"/>
    </row>
    <row r="145" spans="6:6" s="85" customFormat="1">
      <c r="F145" s="61"/>
    </row>
    <row r="146" spans="6:6" s="85" customFormat="1">
      <c r="F146" s="61"/>
    </row>
    <row r="147" spans="6:6" s="85" customFormat="1">
      <c r="F147" s="61"/>
    </row>
    <row r="148" spans="6:6" s="85" customFormat="1">
      <c r="F148" s="61"/>
    </row>
    <row r="149" spans="6:6" s="85" customFormat="1">
      <c r="F149" s="61"/>
    </row>
    <row r="150" spans="6:6" s="85" customFormat="1">
      <c r="F150" s="61"/>
    </row>
    <row r="151" spans="6:6" s="85" customFormat="1">
      <c r="F151" s="61"/>
    </row>
    <row r="152" spans="6:6" s="85" customFormat="1">
      <c r="F152" s="61"/>
    </row>
    <row r="153" spans="6:6" s="85" customFormat="1">
      <c r="F153" s="61"/>
    </row>
    <row r="154" spans="6:6" s="85" customFormat="1">
      <c r="F154" s="61"/>
    </row>
    <row r="155" spans="6:6" s="85" customFormat="1">
      <c r="F155" s="61"/>
    </row>
    <row r="156" spans="6:6" s="85" customFormat="1">
      <c r="F156" s="61"/>
    </row>
    <row r="157" spans="6:6" s="85" customFormat="1">
      <c r="F157" s="61"/>
    </row>
    <row r="158" spans="6:6" s="85" customFormat="1">
      <c r="F158" s="61"/>
    </row>
    <row r="159" spans="6:6" s="85" customFormat="1">
      <c r="F159" s="61"/>
    </row>
    <row r="160" spans="6:6" s="85" customFormat="1">
      <c r="F160" s="61"/>
    </row>
    <row r="161" spans="6:6" s="85" customFormat="1">
      <c r="F161" s="61"/>
    </row>
    <row r="162" spans="6:6" s="85" customFormat="1">
      <c r="F162" s="61"/>
    </row>
    <row r="163" spans="6:6" s="85" customFormat="1">
      <c r="F163" s="61"/>
    </row>
    <row r="164" spans="6:6" s="85" customFormat="1">
      <c r="F164" s="61"/>
    </row>
    <row r="165" spans="6:6" s="85" customFormat="1">
      <c r="F165" s="61"/>
    </row>
    <row r="166" spans="6:6" s="85" customFormat="1">
      <c r="F166" s="61"/>
    </row>
    <row r="167" spans="6:6" s="85" customFormat="1">
      <c r="F167" s="61"/>
    </row>
    <row r="168" spans="6:6" s="85" customFormat="1">
      <c r="F168" s="61"/>
    </row>
    <row r="169" spans="6:6" s="85" customFormat="1">
      <c r="F169" s="61"/>
    </row>
    <row r="170" spans="6:6" s="85" customFormat="1">
      <c r="F170" s="61"/>
    </row>
    <row r="171" spans="6:6" s="85" customFormat="1">
      <c r="F171" s="61"/>
    </row>
    <row r="172" spans="6:6" s="85" customFormat="1">
      <c r="F172" s="61"/>
    </row>
    <row r="173" spans="6:6" s="85" customFormat="1">
      <c r="F173" s="61"/>
    </row>
    <row r="174" spans="6:6" s="85" customFormat="1">
      <c r="F174" s="61"/>
    </row>
    <row r="175" spans="6:6" s="85" customFormat="1">
      <c r="F175" s="61"/>
    </row>
    <row r="176" spans="6:6" s="85" customFormat="1">
      <c r="F176" s="61"/>
    </row>
    <row r="177" spans="6:6" s="85" customFormat="1">
      <c r="F177" s="61"/>
    </row>
    <row r="178" spans="6:6" s="85" customFormat="1">
      <c r="F178" s="61"/>
    </row>
    <row r="179" spans="6:6" s="85" customFormat="1">
      <c r="F179" s="61"/>
    </row>
    <row r="180" spans="6:6" s="85" customFormat="1">
      <c r="F180" s="61"/>
    </row>
    <row r="181" spans="6:6" s="85" customFormat="1">
      <c r="F181" s="61"/>
    </row>
    <row r="182" spans="6:6" s="85" customFormat="1">
      <c r="F182" s="61"/>
    </row>
    <row r="183" spans="6:6" s="85" customFormat="1">
      <c r="F183" s="61"/>
    </row>
    <row r="184" spans="6:6" s="85" customFormat="1">
      <c r="F184" s="61"/>
    </row>
    <row r="185" spans="6:6" s="85" customFormat="1">
      <c r="F185" s="61"/>
    </row>
    <row r="186" spans="6:6" s="85" customFormat="1">
      <c r="F186" s="61"/>
    </row>
    <row r="187" spans="6:6" s="85" customFormat="1">
      <c r="F187" s="61"/>
    </row>
    <row r="188" spans="6:6" s="85" customFormat="1">
      <c r="F188" s="61"/>
    </row>
    <row r="189" spans="6:6" s="85" customFormat="1">
      <c r="F189" s="61"/>
    </row>
    <row r="190" spans="6:6" s="85" customFormat="1">
      <c r="F190" s="61"/>
    </row>
    <row r="191" spans="6:6" s="85" customFormat="1">
      <c r="F191" s="61"/>
    </row>
    <row r="192" spans="6:6" s="85" customFormat="1">
      <c r="F192" s="61"/>
    </row>
    <row r="193" spans="6:6" s="85" customFormat="1">
      <c r="F193" s="61"/>
    </row>
    <row r="194" spans="6:6" s="85" customFormat="1">
      <c r="F194" s="61"/>
    </row>
    <row r="195" spans="6:6" s="85" customFormat="1">
      <c r="F195" s="61"/>
    </row>
    <row r="196" spans="6:6" s="85" customFormat="1">
      <c r="F196" s="61"/>
    </row>
    <row r="197" spans="6:6" s="85" customFormat="1">
      <c r="F197" s="61"/>
    </row>
    <row r="198" spans="6:6" s="85" customFormat="1">
      <c r="F198" s="61"/>
    </row>
    <row r="199" spans="6:6" s="85" customFormat="1">
      <c r="F199" s="61"/>
    </row>
    <row r="200" spans="6:6" s="85" customFormat="1">
      <c r="F200" s="61"/>
    </row>
    <row r="201" spans="6:6" s="85" customFormat="1">
      <c r="F201" s="61"/>
    </row>
    <row r="202" spans="6:6" s="85" customFormat="1">
      <c r="F202" s="61"/>
    </row>
    <row r="203" spans="6:6" s="85" customFormat="1">
      <c r="F203" s="61"/>
    </row>
    <row r="204" spans="6:6" s="85" customFormat="1">
      <c r="F204" s="61"/>
    </row>
    <row r="205" spans="6:6" s="85" customFormat="1">
      <c r="F205" s="61"/>
    </row>
    <row r="206" spans="6:6" s="85" customFormat="1">
      <c r="F206" s="61"/>
    </row>
    <row r="207" spans="6:6" s="85" customFormat="1">
      <c r="F207" s="61"/>
    </row>
    <row r="208" spans="6:6" s="85" customFormat="1">
      <c r="F208" s="61"/>
    </row>
    <row r="209" spans="6:6" s="85" customFormat="1">
      <c r="F209" s="61"/>
    </row>
    <row r="210" spans="6:6" s="85" customFormat="1">
      <c r="F210" s="61"/>
    </row>
    <row r="211" spans="6:6" s="85" customFormat="1">
      <c r="F211" s="61"/>
    </row>
    <row r="212" spans="6:6" s="85" customFormat="1">
      <c r="F212" s="61"/>
    </row>
    <row r="213" spans="6:6" s="85" customFormat="1">
      <c r="F213" s="61"/>
    </row>
    <row r="214" spans="6:6" s="85" customFormat="1">
      <c r="F214" s="61"/>
    </row>
    <row r="215" spans="6:6" s="85" customFormat="1">
      <c r="F215" s="61"/>
    </row>
    <row r="216" spans="6:6" s="85" customFormat="1">
      <c r="F216" s="61"/>
    </row>
    <row r="217" spans="6:6" s="85" customFormat="1">
      <c r="F217" s="61"/>
    </row>
    <row r="218" spans="6:6" s="85" customFormat="1">
      <c r="F218" s="61"/>
    </row>
    <row r="219" spans="6:6" s="85" customFormat="1">
      <c r="F219" s="61"/>
    </row>
    <row r="220" spans="6:6" s="85" customFormat="1">
      <c r="F220" s="61"/>
    </row>
    <row r="221" spans="6:6" s="85" customFormat="1">
      <c r="F221" s="61"/>
    </row>
    <row r="222" spans="6:6" s="85" customFormat="1">
      <c r="F222" s="61"/>
    </row>
    <row r="223" spans="6:6" s="85" customFormat="1">
      <c r="F223" s="61"/>
    </row>
    <row r="224" spans="6:6" s="85" customFormat="1">
      <c r="F224" s="61"/>
    </row>
    <row r="225" spans="6:6" s="85" customFormat="1">
      <c r="F225" s="61"/>
    </row>
    <row r="226" spans="6:6" s="85" customFormat="1">
      <c r="F226" s="61"/>
    </row>
    <row r="227" spans="6:6" s="85" customFormat="1">
      <c r="F227" s="61"/>
    </row>
    <row r="228" spans="6:6" s="85" customFormat="1">
      <c r="F228" s="61"/>
    </row>
    <row r="229" spans="6:6" s="85" customFormat="1">
      <c r="F229" s="61"/>
    </row>
    <row r="230" spans="6:6" s="85" customFormat="1">
      <c r="F230" s="61"/>
    </row>
    <row r="231" spans="6:6" s="85" customFormat="1">
      <c r="F231" s="61"/>
    </row>
    <row r="232" spans="6:6" s="85" customFormat="1">
      <c r="F232" s="61"/>
    </row>
    <row r="233" spans="6:6" s="85" customFormat="1">
      <c r="F233" s="61"/>
    </row>
    <row r="234" spans="6:6" s="85" customFormat="1">
      <c r="F234" s="61"/>
    </row>
    <row r="235" spans="6:6" s="85" customFormat="1">
      <c r="F235" s="61"/>
    </row>
    <row r="236" spans="6:6" s="85" customFormat="1">
      <c r="F236" s="61"/>
    </row>
    <row r="237" spans="6:6" s="85" customFormat="1">
      <c r="F237" s="61"/>
    </row>
    <row r="238" spans="6:6" s="85" customFormat="1">
      <c r="F238" s="61"/>
    </row>
    <row r="239" spans="6:6" s="85" customFormat="1">
      <c r="F239" s="61"/>
    </row>
    <row r="240" spans="6:6" s="85" customFormat="1">
      <c r="F240" s="61"/>
    </row>
    <row r="241" spans="6:6" s="85" customFormat="1">
      <c r="F241" s="61"/>
    </row>
    <row r="242" spans="6:6" s="85" customFormat="1">
      <c r="F242" s="61"/>
    </row>
    <row r="243" spans="6:6" s="85" customFormat="1">
      <c r="F243" s="61"/>
    </row>
    <row r="244" spans="6:6" s="85" customFormat="1">
      <c r="F244" s="61"/>
    </row>
    <row r="245" spans="6:6" s="85" customFormat="1">
      <c r="F245" s="61"/>
    </row>
    <row r="246" spans="6:6" s="85" customFormat="1">
      <c r="F246" s="61"/>
    </row>
    <row r="247" spans="6:6" s="85" customFormat="1">
      <c r="F247" s="61"/>
    </row>
    <row r="248" spans="6:6" s="85" customFormat="1">
      <c r="F248" s="61"/>
    </row>
    <row r="249" spans="6:6" s="85" customFormat="1">
      <c r="F249" s="61"/>
    </row>
    <row r="250" spans="6:6" s="85" customFormat="1">
      <c r="F250" s="61"/>
    </row>
    <row r="251" spans="6:6" s="85" customFormat="1">
      <c r="F251" s="61"/>
    </row>
    <row r="252" spans="6:6" s="85" customFormat="1">
      <c r="F252" s="61"/>
    </row>
    <row r="253" spans="6:6" s="85" customFormat="1">
      <c r="F253" s="61"/>
    </row>
    <row r="254" spans="6:6" s="85" customFormat="1">
      <c r="F254" s="61"/>
    </row>
    <row r="255" spans="6:6" s="85" customFormat="1">
      <c r="F255" s="61"/>
    </row>
    <row r="256" spans="6:6" s="85" customFormat="1">
      <c r="F256" s="61"/>
    </row>
    <row r="257" spans="6:6" s="85" customFormat="1">
      <c r="F257" s="61"/>
    </row>
    <row r="258" spans="6:6" s="85" customFormat="1">
      <c r="F258" s="61"/>
    </row>
    <row r="259" spans="6:6" s="85" customFormat="1">
      <c r="F259" s="61"/>
    </row>
    <row r="260" spans="6:6" s="85" customFormat="1">
      <c r="F260" s="61"/>
    </row>
    <row r="261" spans="6:6" s="85" customFormat="1">
      <c r="F261" s="61"/>
    </row>
    <row r="262" spans="6:6" s="85" customFormat="1">
      <c r="F262" s="61"/>
    </row>
    <row r="263" spans="6:6" s="85" customFormat="1">
      <c r="F263" s="61"/>
    </row>
    <row r="264" spans="6:6" s="85" customFormat="1">
      <c r="F264" s="61"/>
    </row>
    <row r="265" spans="6:6" s="85" customFormat="1">
      <c r="F265" s="61"/>
    </row>
    <row r="266" spans="6:6" s="85" customFormat="1">
      <c r="F266" s="61"/>
    </row>
    <row r="267" spans="6:6" s="85" customFormat="1">
      <c r="F267" s="61"/>
    </row>
    <row r="268" spans="6:6" s="85" customFormat="1">
      <c r="F268" s="61"/>
    </row>
    <row r="269" spans="6:6" s="85" customFormat="1">
      <c r="F269" s="61"/>
    </row>
    <row r="270" spans="6:6" s="85" customFormat="1">
      <c r="F270" s="61"/>
    </row>
    <row r="271" spans="6:6" s="85" customFormat="1">
      <c r="F271" s="61"/>
    </row>
    <row r="272" spans="6:6" s="85" customFormat="1">
      <c r="F272" s="61"/>
    </row>
    <row r="273" spans="6:6" s="85" customFormat="1">
      <c r="F273" s="61"/>
    </row>
    <row r="274" spans="6:6" s="85" customFormat="1">
      <c r="F274" s="61"/>
    </row>
    <row r="275" spans="6:6" s="85" customFormat="1">
      <c r="F275" s="61"/>
    </row>
    <row r="276" spans="6:6" s="85" customFormat="1">
      <c r="F276" s="61"/>
    </row>
    <row r="277" spans="6:6" s="85" customFormat="1">
      <c r="F277" s="61"/>
    </row>
    <row r="278" spans="6:6" s="85" customFormat="1">
      <c r="F278" s="61"/>
    </row>
    <row r="279" spans="6:6" s="85" customFormat="1">
      <c r="F279" s="61"/>
    </row>
    <row r="280" spans="6:6" s="85" customFormat="1">
      <c r="F280" s="61"/>
    </row>
    <row r="281" spans="6:6" s="85" customFormat="1">
      <c r="F281" s="61"/>
    </row>
    <row r="282" spans="6:6" s="85" customFormat="1">
      <c r="F282" s="61"/>
    </row>
    <row r="283" spans="6:6" s="85" customFormat="1">
      <c r="F283" s="61"/>
    </row>
    <row r="284" spans="6:6" s="85" customFormat="1">
      <c r="F284" s="61"/>
    </row>
    <row r="285" spans="6:6" s="85" customFormat="1">
      <c r="F285" s="61"/>
    </row>
    <row r="286" spans="6:6" s="85" customFormat="1">
      <c r="F286" s="61"/>
    </row>
    <row r="287" spans="6:6" s="85" customFormat="1">
      <c r="F287" s="61"/>
    </row>
    <row r="288" spans="6:6" s="85" customFormat="1">
      <c r="F288" s="61"/>
    </row>
    <row r="289" spans="6:6" s="85" customFormat="1">
      <c r="F289" s="61"/>
    </row>
    <row r="290" spans="6:6" s="85" customFormat="1">
      <c r="F290" s="61"/>
    </row>
    <row r="291" spans="6:6" s="85" customFormat="1">
      <c r="F291" s="61"/>
    </row>
    <row r="292" spans="6:6" s="85" customFormat="1">
      <c r="F292" s="61"/>
    </row>
    <row r="293" spans="6:6" s="85" customFormat="1">
      <c r="F293" s="61"/>
    </row>
    <row r="294" spans="6:6" s="85" customFormat="1">
      <c r="F294" s="61"/>
    </row>
    <row r="295" spans="6:6" s="85" customFormat="1">
      <c r="F295" s="61"/>
    </row>
    <row r="296" spans="6:6" s="85" customFormat="1">
      <c r="F296" s="61"/>
    </row>
    <row r="297" spans="6:6" s="85" customFormat="1">
      <c r="F297" s="61"/>
    </row>
    <row r="298" spans="6:6" s="85" customFormat="1">
      <c r="F298" s="61"/>
    </row>
    <row r="299" spans="6:6" s="85" customFormat="1">
      <c r="F299" s="61"/>
    </row>
    <row r="300" spans="6:6" s="85" customFormat="1">
      <c r="F300" s="61"/>
    </row>
    <row r="301" spans="6:6" s="85" customFormat="1">
      <c r="F301" s="61"/>
    </row>
    <row r="302" spans="6:6" s="85" customFormat="1">
      <c r="F302" s="61"/>
    </row>
    <row r="303" spans="6:6" s="85" customFormat="1">
      <c r="F303" s="61"/>
    </row>
    <row r="304" spans="6:6" s="85" customFormat="1">
      <c r="F304" s="61"/>
    </row>
    <row r="305" spans="6:6" s="85" customFormat="1">
      <c r="F305" s="61"/>
    </row>
    <row r="306" spans="6:6" s="85" customFormat="1">
      <c r="F306" s="61"/>
    </row>
    <row r="307" spans="6:6" s="85" customFormat="1">
      <c r="F307" s="61"/>
    </row>
    <row r="308" spans="6:6" s="85" customFormat="1">
      <c r="F308" s="61"/>
    </row>
    <row r="309" spans="6:6" s="85" customFormat="1">
      <c r="F309" s="61"/>
    </row>
    <row r="310" spans="6:6" s="85" customFormat="1">
      <c r="F310" s="61"/>
    </row>
    <row r="311" spans="6:6" s="85" customFormat="1">
      <c r="F311" s="61"/>
    </row>
    <row r="312" spans="6:6" s="85" customFormat="1">
      <c r="F312" s="61"/>
    </row>
    <row r="313" spans="6:6" s="85" customFormat="1">
      <c r="F313" s="61"/>
    </row>
    <row r="314" spans="6:6" s="85" customFormat="1">
      <c r="F314" s="61"/>
    </row>
    <row r="315" spans="6:6" s="85" customFormat="1">
      <c r="F315" s="61"/>
    </row>
    <row r="316" spans="6:6" s="85" customFormat="1">
      <c r="F316" s="61"/>
    </row>
    <row r="317" spans="6:6" s="85" customFormat="1">
      <c r="F317" s="61"/>
    </row>
    <row r="318" spans="6:6" s="85" customFormat="1">
      <c r="F318" s="61"/>
    </row>
    <row r="319" spans="6:6" s="85" customFormat="1">
      <c r="F319" s="61"/>
    </row>
    <row r="320" spans="6:6" s="85" customFormat="1">
      <c r="F320" s="61"/>
    </row>
    <row r="321" spans="6:6" s="85" customFormat="1">
      <c r="F321" s="61"/>
    </row>
    <row r="322" spans="6:6" s="85" customFormat="1">
      <c r="F322" s="61"/>
    </row>
    <row r="323" spans="6:6" s="85" customFormat="1">
      <c r="F323" s="61"/>
    </row>
    <row r="324" spans="6:6" s="85" customFormat="1">
      <c r="F324" s="61"/>
    </row>
    <row r="325" spans="6:6" s="85" customFormat="1">
      <c r="F325" s="61"/>
    </row>
    <row r="326" spans="6:6" s="85" customFormat="1">
      <c r="F326" s="61"/>
    </row>
    <row r="327" spans="6:6" s="85" customFormat="1">
      <c r="F327" s="61"/>
    </row>
    <row r="328" spans="6:6" s="85" customFormat="1">
      <c r="F328" s="61"/>
    </row>
    <row r="329" spans="6:6" s="85" customFormat="1">
      <c r="F329" s="61"/>
    </row>
    <row r="330" spans="6:6" s="85" customFormat="1">
      <c r="F330" s="61"/>
    </row>
    <row r="331" spans="6:6" s="85" customFormat="1">
      <c r="F331" s="61"/>
    </row>
    <row r="332" spans="6:6" s="85" customFormat="1">
      <c r="F332" s="61"/>
    </row>
    <row r="333" spans="6:6" s="85" customFormat="1">
      <c r="F333" s="61"/>
    </row>
    <row r="334" spans="6:6" s="85" customFormat="1">
      <c r="F334" s="61"/>
    </row>
    <row r="335" spans="6:6" s="85" customFormat="1">
      <c r="F335" s="61"/>
    </row>
    <row r="336" spans="6:6" s="85" customFormat="1">
      <c r="F336" s="61"/>
    </row>
    <row r="337" spans="6:6" s="85" customFormat="1">
      <c r="F337" s="61"/>
    </row>
    <row r="338" spans="6:6" s="85" customFormat="1">
      <c r="F338" s="61"/>
    </row>
    <row r="339" spans="6:6" s="85" customFormat="1">
      <c r="F339" s="61"/>
    </row>
    <row r="340" spans="6:6" s="85" customFormat="1">
      <c r="F340" s="61"/>
    </row>
    <row r="341" spans="6:6" s="85" customFormat="1">
      <c r="F341" s="61"/>
    </row>
    <row r="342" spans="6:6" s="85" customFormat="1">
      <c r="F342" s="61"/>
    </row>
    <row r="343" spans="6:6" s="85" customFormat="1">
      <c r="F343" s="61"/>
    </row>
    <row r="344" spans="6:6" s="85" customFormat="1">
      <c r="F344" s="61"/>
    </row>
    <row r="345" spans="6:6" s="85" customFormat="1">
      <c r="F345" s="61"/>
    </row>
    <row r="346" spans="6:6" s="85" customFormat="1">
      <c r="F346" s="61"/>
    </row>
    <row r="347" spans="6:6" s="85" customFormat="1">
      <c r="F347" s="61"/>
    </row>
    <row r="348" spans="6:6" s="85" customFormat="1">
      <c r="F348" s="61"/>
    </row>
    <row r="349" spans="6:6" s="85" customFormat="1">
      <c r="F349" s="61"/>
    </row>
    <row r="350" spans="6:6" s="85" customFormat="1">
      <c r="F350" s="61"/>
    </row>
    <row r="351" spans="6:6" s="85" customFormat="1">
      <c r="F351" s="61"/>
    </row>
    <row r="352" spans="6:6" s="85" customFormat="1">
      <c r="F352" s="61"/>
    </row>
    <row r="353" spans="6:6" s="85" customFormat="1">
      <c r="F353" s="61"/>
    </row>
    <row r="354" spans="6:6" s="85" customFormat="1">
      <c r="F354" s="61"/>
    </row>
    <row r="355" spans="6:6" s="85" customFormat="1">
      <c r="F355" s="61"/>
    </row>
    <row r="356" spans="6:6" s="85" customFormat="1">
      <c r="F356" s="61"/>
    </row>
    <row r="357" spans="6:6" s="85" customFormat="1">
      <c r="F357" s="61"/>
    </row>
    <row r="358" spans="6:6" s="85" customFormat="1">
      <c r="F358" s="61"/>
    </row>
    <row r="359" spans="6:6" s="85" customFormat="1">
      <c r="F359" s="61"/>
    </row>
    <row r="360" spans="6:6" s="85" customFormat="1">
      <c r="F360" s="61"/>
    </row>
    <row r="361" spans="6:6" s="85" customFormat="1">
      <c r="F361" s="61"/>
    </row>
    <row r="362" spans="6:6" s="85" customFormat="1">
      <c r="F362" s="61"/>
    </row>
    <row r="363" spans="6:6" s="85" customFormat="1">
      <c r="F363" s="61"/>
    </row>
    <row r="364" spans="6:6" s="85" customFormat="1">
      <c r="F364" s="61"/>
    </row>
    <row r="365" spans="6:6" s="85" customFormat="1">
      <c r="F365" s="61"/>
    </row>
    <row r="366" spans="6:6" s="85" customFormat="1">
      <c r="F366" s="61"/>
    </row>
    <row r="367" spans="6:6" s="85" customFormat="1">
      <c r="F367" s="61"/>
    </row>
    <row r="368" spans="6:6" s="85" customFormat="1">
      <c r="F368" s="61"/>
    </row>
    <row r="369" spans="6:6" s="85" customFormat="1">
      <c r="F369" s="61"/>
    </row>
    <row r="370" spans="6:6" s="85" customFormat="1">
      <c r="F370" s="61"/>
    </row>
    <row r="371" spans="6:6" s="85" customFormat="1">
      <c r="F371" s="61"/>
    </row>
    <row r="372" spans="6:6" s="85" customFormat="1">
      <c r="F372" s="61"/>
    </row>
    <row r="373" spans="6:6" s="85" customFormat="1">
      <c r="F373" s="61"/>
    </row>
    <row r="374" spans="6:6" s="85" customFormat="1">
      <c r="F374" s="61"/>
    </row>
    <row r="375" spans="6:6" s="85" customFormat="1">
      <c r="F375" s="61"/>
    </row>
    <row r="376" spans="6:6" s="85" customFormat="1">
      <c r="F376" s="61"/>
    </row>
    <row r="377" spans="6:6" s="85" customFormat="1">
      <c r="F377" s="61"/>
    </row>
    <row r="378" spans="6:6" s="85" customFormat="1">
      <c r="F378" s="61"/>
    </row>
    <row r="379" spans="6:6" s="85" customFormat="1">
      <c r="F379" s="61"/>
    </row>
    <row r="380" spans="6:6" s="85" customFormat="1">
      <c r="F380" s="61"/>
    </row>
    <row r="381" spans="6:6" s="85" customFormat="1">
      <c r="F381" s="61"/>
    </row>
    <row r="382" spans="6:6" s="85" customFormat="1">
      <c r="F382" s="61"/>
    </row>
    <row r="383" spans="6:6" s="85" customFormat="1">
      <c r="F383" s="61"/>
    </row>
    <row r="384" spans="6:6" s="85" customFormat="1">
      <c r="F384" s="61"/>
    </row>
    <row r="385" spans="6:6" s="85" customFormat="1">
      <c r="F385" s="61"/>
    </row>
    <row r="386" spans="6:6" s="85" customFormat="1">
      <c r="F386" s="61"/>
    </row>
    <row r="387" spans="6:6" s="85" customFormat="1">
      <c r="F387" s="61"/>
    </row>
    <row r="388" spans="6:6" s="85" customFormat="1">
      <c r="F388" s="61"/>
    </row>
    <row r="389" spans="6:6" s="85" customFormat="1">
      <c r="F389" s="61"/>
    </row>
    <row r="390" spans="6:6" s="85" customFormat="1">
      <c r="F390" s="61"/>
    </row>
    <row r="391" spans="6:6" s="85" customFormat="1">
      <c r="F391" s="61"/>
    </row>
    <row r="392" spans="6:6" s="85" customFormat="1">
      <c r="F392" s="61"/>
    </row>
    <row r="393" spans="6:6" s="85" customFormat="1">
      <c r="F393" s="61"/>
    </row>
    <row r="394" spans="6:6" s="85" customFormat="1">
      <c r="F394" s="61"/>
    </row>
    <row r="395" spans="6:6" s="85" customFormat="1">
      <c r="F395" s="61"/>
    </row>
    <row r="396" spans="6:6" s="85" customFormat="1">
      <c r="F396" s="61"/>
    </row>
    <row r="397" spans="6:6" s="85" customFormat="1">
      <c r="F397" s="61"/>
    </row>
    <row r="398" spans="6:6" s="85" customFormat="1">
      <c r="F398" s="61"/>
    </row>
    <row r="399" spans="6:6" s="85" customFormat="1">
      <c r="F399" s="61"/>
    </row>
    <row r="400" spans="6:6" s="85" customFormat="1">
      <c r="F400" s="61"/>
    </row>
    <row r="401" spans="6:6" s="85" customFormat="1">
      <c r="F401" s="61"/>
    </row>
    <row r="402" spans="6:6" s="85" customFormat="1">
      <c r="F402" s="61"/>
    </row>
    <row r="403" spans="6:6" s="85" customFormat="1">
      <c r="F403" s="61"/>
    </row>
    <row r="404" spans="6:6" s="85" customFormat="1">
      <c r="F404" s="61"/>
    </row>
    <row r="405" spans="6:6" s="85" customFormat="1">
      <c r="F405" s="61"/>
    </row>
    <row r="406" spans="6:6" s="85" customFormat="1">
      <c r="F406" s="61"/>
    </row>
    <row r="407" spans="6:6" s="85" customFormat="1">
      <c r="F407" s="61"/>
    </row>
    <row r="408" spans="6:6" s="85" customFormat="1">
      <c r="F408" s="61"/>
    </row>
    <row r="409" spans="6:6" s="85" customFormat="1">
      <c r="F409" s="61"/>
    </row>
    <row r="410" spans="6:6" s="85" customFormat="1">
      <c r="F410" s="61"/>
    </row>
    <row r="411" spans="6:6" s="85" customFormat="1">
      <c r="F411" s="61"/>
    </row>
    <row r="412" spans="6:6" s="85" customFormat="1">
      <c r="F412" s="61"/>
    </row>
    <row r="413" spans="6:6" s="85" customFormat="1">
      <c r="F413" s="61"/>
    </row>
    <row r="414" spans="6:6" s="85" customFormat="1">
      <c r="F414" s="61"/>
    </row>
    <row r="415" spans="6:6" s="85" customFormat="1">
      <c r="F415" s="61"/>
    </row>
    <row r="416" spans="6:6" s="85" customFormat="1">
      <c r="F416" s="61"/>
    </row>
    <row r="417" spans="6:6" s="85" customFormat="1">
      <c r="F417" s="61"/>
    </row>
    <row r="418" spans="6:6" s="85" customFormat="1">
      <c r="F418" s="61"/>
    </row>
    <row r="419" spans="6:6" s="85" customFormat="1">
      <c r="F419" s="61"/>
    </row>
    <row r="420" spans="6:6" s="85" customFormat="1">
      <c r="F420" s="61"/>
    </row>
    <row r="421" spans="6:6" s="85" customFormat="1">
      <c r="F421" s="61"/>
    </row>
    <row r="422" spans="6:6" s="85" customFormat="1">
      <c r="F422" s="61"/>
    </row>
    <row r="423" spans="6:6" s="85" customFormat="1">
      <c r="F423" s="61"/>
    </row>
    <row r="424" spans="6:6" s="85" customFormat="1">
      <c r="F424" s="61"/>
    </row>
    <row r="425" spans="6:6" s="85" customFormat="1">
      <c r="F425" s="61"/>
    </row>
    <row r="426" spans="6:6" s="85" customFormat="1">
      <c r="F426" s="61"/>
    </row>
    <row r="427" spans="6:6" s="85" customFormat="1">
      <c r="F427" s="61"/>
    </row>
    <row r="428" spans="6:6" s="85" customFormat="1">
      <c r="F428" s="61"/>
    </row>
    <row r="429" spans="6:6" s="85" customFormat="1">
      <c r="F429" s="61"/>
    </row>
    <row r="430" spans="6:6" s="85" customFormat="1">
      <c r="F430" s="61"/>
    </row>
    <row r="431" spans="6:6" s="85" customFormat="1">
      <c r="F431" s="61"/>
    </row>
    <row r="432" spans="6:6" s="85" customFormat="1">
      <c r="F432" s="61"/>
    </row>
    <row r="433" spans="6:6" s="85" customFormat="1">
      <c r="F433" s="61"/>
    </row>
    <row r="434" spans="6:6" s="85" customFormat="1">
      <c r="F434" s="61"/>
    </row>
    <row r="435" spans="6:6" s="85" customFormat="1">
      <c r="F435" s="61"/>
    </row>
    <row r="436" spans="6:6" s="85" customFormat="1">
      <c r="F436" s="61"/>
    </row>
    <row r="437" spans="6:6" s="85" customFormat="1">
      <c r="F437" s="61"/>
    </row>
    <row r="438" spans="6:6" s="85" customFormat="1">
      <c r="F438" s="61"/>
    </row>
    <row r="439" spans="6:6" s="85" customFormat="1">
      <c r="F439" s="61"/>
    </row>
    <row r="440" spans="6:6" s="85" customFormat="1">
      <c r="F440" s="61"/>
    </row>
    <row r="441" spans="6:6" s="85" customFormat="1">
      <c r="F441" s="61"/>
    </row>
    <row r="442" spans="6:6" s="85" customFormat="1">
      <c r="F442" s="61"/>
    </row>
    <row r="443" spans="6:6" s="85" customFormat="1">
      <c r="F443" s="61"/>
    </row>
    <row r="444" spans="6:6" s="85" customFormat="1">
      <c r="F444" s="61"/>
    </row>
    <row r="445" spans="6:6" s="85" customFormat="1">
      <c r="F445" s="61"/>
    </row>
    <row r="446" spans="6:6" s="85" customFormat="1">
      <c r="F446" s="61"/>
    </row>
    <row r="447" spans="6:6" s="85" customFormat="1">
      <c r="F447" s="61"/>
    </row>
    <row r="448" spans="6:6" s="85" customFormat="1">
      <c r="F448" s="61"/>
    </row>
    <row r="449" spans="6:6" s="85" customFormat="1">
      <c r="F449" s="61"/>
    </row>
    <row r="450" spans="6:6" s="85" customFormat="1">
      <c r="F450" s="61"/>
    </row>
    <row r="451" spans="6:6" s="85" customFormat="1">
      <c r="F451" s="61"/>
    </row>
    <row r="452" spans="6:6" s="85" customFormat="1">
      <c r="F452" s="61"/>
    </row>
    <row r="453" spans="6:6" s="85" customFormat="1">
      <c r="F453" s="61"/>
    </row>
    <row r="454" spans="6:6" s="85" customFormat="1">
      <c r="F454" s="61"/>
    </row>
    <row r="455" spans="6:6" s="85" customFormat="1">
      <c r="F455" s="61"/>
    </row>
    <row r="456" spans="6:6" s="85" customFormat="1">
      <c r="F456" s="61"/>
    </row>
    <row r="457" spans="6:6" s="85" customFormat="1">
      <c r="F457" s="61"/>
    </row>
    <row r="458" spans="6:6" s="85" customFormat="1">
      <c r="F458" s="61"/>
    </row>
    <row r="459" spans="6:6" s="85" customFormat="1">
      <c r="F459" s="61"/>
    </row>
    <row r="460" spans="6:6" s="85" customFormat="1">
      <c r="F460" s="61"/>
    </row>
    <row r="461" spans="6:6" s="85" customFormat="1">
      <c r="F461" s="61"/>
    </row>
    <row r="462" spans="6:6" s="85" customFormat="1">
      <c r="F462" s="61"/>
    </row>
    <row r="463" spans="6:6" s="85" customFormat="1">
      <c r="F463" s="61"/>
    </row>
    <row r="464" spans="6:6" s="85" customFormat="1">
      <c r="F464" s="61"/>
    </row>
    <row r="465" spans="6:6" s="85" customFormat="1">
      <c r="F465" s="61"/>
    </row>
    <row r="466" spans="6:6" s="85" customFormat="1">
      <c r="F466" s="61"/>
    </row>
    <row r="467" spans="6:6" s="85" customFormat="1">
      <c r="F467" s="61"/>
    </row>
    <row r="468" spans="6:6" s="85" customFormat="1">
      <c r="F468" s="61"/>
    </row>
    <row r="469" spans="6:6" s="85" customFormat="1">
      <c r="F469" s="61"/>
    </row>
    <row r="470" spans="6:6" s="85" customFormat="1">
      <c r="F470" s="61"/>
    </row>
    <row r="471" spans="6:6" s="85" customFormat="1">
      <c r="F471" s="61"/>
    </row>
    <row r="472" spans="6:6" s="85" customFormat="1">
      <c r="F472" s="61"/>
    </row>
    <row r="473" spans="6:6" s="85" customFormat="1">
      <c r="F473" s="61"/>
    </row>
    <row r="474" spans="6:6" s="85" customFormat="1">
      <c r="F474" s="61"/>
    </row>
    <row r="475" spans="6:6" s="85" customFormat="1">
      <c r="F475" s="61"/>
    </row>
    <row r="476" spans="6:6" s="85" customFormat="1">
      <c r="F476" s="61"/>
    </row>
    <row r="477" spans="6:6" s="85" customFormat="1">
      <c r="F477" s="61"/>
    </row>
    <row r="478" spans="6:6" s="85" customFormat="1">
      <c r="F478" s="61"/>
    </row>
    <row r="479" spans="6:6" s="85" customFormat="1">
      <c r="F479" s="61"/>
    </row>
    <row r="480" spans="6:6" s="85" customFormat="1">
      <c r="F480" s="61"/>
    </row>
    <row r="481" spans="6:6" s="85" customFormat="1">
      <c r="F481" s="61"/>
    </row>
    <row r="482" spans="6:6" s="85" customFormat="1">
      <c r="F482" s="61"/>
    </row>
    <row r="483" spans="6:6" s="85" customFormat="1">
      <c r="F483" s="61"/>
    </row>
    <row r="484" spans="6:6" s="85" customFormat="1">
      <c r="F484" s="61"/>
    </row>
    <row r="485" spans="6:6" s="85" customFormat="1">
      <c r="F485" s="61"/>
    </row>
    <row r="486" spans="6:6" s="85" customFormat="1">
      <c r="F486" s="61"/>
    </row>
    <row r="487" spans="6:6" s="85" customFormat="1">
      <c r="F487" s="61"/>
    </row>
    <row r="488" spans="6:6" s="85" customFormat="1">
      <c r="F488" s="61"/>
    </row>
    <row r="489" spans="6:6" s="85" customFormat="1">
      <c r="F489" s="61"/>
    </row>
    <row r="490" spans="6:6" s="85" customFormat="1">
      <c r="F490" s="61"/>
    </row>
    <row r="491" spans="6:6" s="85" customFormat="1">
      <c r="F491" s="61"/>
    </row>
    <row r="492" spans="6:6" s="85" customFormat="1">
      <c r="F492" s="61"/>
    </row>
    <row r="493" spans="6:6" s="85" customFormat="1">
      <c r="F493" s="61"/>
    </row>
    <row r="494" spans="6:6" s="85" customFormat="1">
      <c r="F494" s="61"/>
    </row>
    <row r="495" spans="6:6" s="85" customFormat="1">
      <c r="F495" s="61"/>
    </row>
    <row r="496" spans="6:6" s="85" customFormat="1">
      <c r="F496" s="61"/>
    </row>
    <row r="497" spans="6:6" s="85" customFormat="1">
      <c r="F497" s="61"/>
    </row>
    <row r="498" spans="6:6" s="85" customFormat="1">
      <c r="F498" s="61"/>
    </row>
    <row r="499" spans="6:6" s="85" customFormat="1">
      <c r="F499" s="61"/>
    </row>
    <row r="500" spans="6:6" s="85" customFormat="1">
      <c r="F500" s="61"/>
    </row>
    <row r="501" spans="6:6" s="85" customFormat="1">
      <c r="F501" s="61"/>
    </row>
    <row r="502" spans="6:6" s="85" customFormat="1">
      <c r="F502" s="61"/>
    </row>
    <row r="503" spans="6:6" s="85" customFormat="1">
      <c r="F503" s="61"/>
    </row>
    <row r="504" spans="6:6" s="85" customFormat="1">
      <c r="F504" s="61"/>
    </row>
    <row r="505" spans="6:6" s="85" customFormat="1">
      <c r="F505" s="61"/>
    </row>
    <row r="506" spans="6:6" s="85" customFormat="1">
      <c r="F506" s="61"/>
    </row>
    <row r="507" spans="6:6" s="85" customFormat="1">
      <c r="F507" s="61"/>
    </row>
    <row r="508" spans="6:6" s="85" customFormat="1">
      <c r="F508" s="61"/>
    </row>
    <row r="509" spans="6:6" s="85" customFormat="1">
      <c r="F509" s="61"/>
    </row>
    <row r="510" spans="6:6" s="85" customFormat="1">
      <c r="F510" s="61"/>
    </row>
    <row r="511" spans="6:6" s="85" customFormat="1">
      <c r="F511" s="61"/>
    </row>
    <row r="512" spans="6:6" s="85" customFormat="1">
      <c r="F512" s="61"/>
    </row>
    <row r="513" spans="6:6" s="85" customFormat="1">
      <c r="F513" s="61"/>
    </row>
    <row r="514" spans="6:6" s="85" customFormat="1">
      <c r="F514" s="61"/>
    </row>
    <row r="515" spans="6:6" s="85" customFormat="1">
      <c r="F515" s="61"/>
    </row>
    <row r="516" spans="6:6" s="85" customFormat="1">
      <c r="F516" s="61"/>
    </row>
    <row r="517" spans="6:6" s="85" customFormat="1">
      <c r="F517" s="61"/>
    </row>
    <row r="518" spans="6:6" s="85" customFormat="1">
      <c r="F518" s="61"/>
    </row>
    <row r="519" spans="6:6" s="85" customFormat="1">
      <c r="F519" s="61"/>
    </row>
    <row r="520" spans="6:6" s="85" customFormat="1">
      <c r="F520" s="61"/>
    </row>
    <row r="521" spans="6:6" s="85" customFormat="1">
      <c r="F521" s="61"/>
    </row>
    <row r="522" spans="6:6" s="85" customFormat="1">
      <c r="F522" s="61"/>
    </row>
    <row r="523" spans="6:6" s="85" customFormat="1">
      <c r="F523" s="61"/>
    </row>
    <row r="524" spans="6:6" s="85" customFormat="1">
      <c r="F524" s="61"/>
    </row>
    <row r="525" spans="6:6" s="85" customFormat="1">
      <c r="F525" s="61"/>
    </row>
    <row r="526" spans="6:6" s="85" customFormat="1">
      <c r="F526" s="61"/>
    </row>
    <row r="527" spans="6:6" s="85" customFormat="1">
      <c r="F527" s="61"/>
    </row>
    <row r="528" spans="6:6" s="85" customFormat="1">
      <c r="F528" s="61"/>
    </row>
    <row r="529" spans="6:6" s="85" customFormat="1">
      <c r="F529" s="61"/>
    </row>
    <row r="530" spans="6:6" s="85" customFormat="1">
      <c r="F530" s="61"/>
    </row>
    <row r="531" spans="6:6" s="85" customFormat="1">
      <c r="F531" s="61"/>
    </row>
    <row r="532" spans="6:6" s="85" customFormat="1">
      <c r="F532" s="61"/>
    </row>
    <row r="533" spans="6:6" s="85" customFormat="1">
      <c r="F533" s="61"/>
    </row>
    <row r="534" spans="6:6" s="85" customFormat="1">
      <c r="F534" s="61"/>
    </row>
    <row r="535" spans="6:6" s="85" customFormat="1">
      <c r="F535" s="61"/>
    </row>
    <row r="536" spans="6:6" s="85" customFormat="1">
      <c r="F536" s="61"/>
    </row>
    <row r="537" spans="6:6" s="85" customFormat="1">
      <c r="F537" s="61"/>
    </row>
    <row r="538" spans="6:6" s="85" customFormat="1">
      <c r="F538" s="61"/>
    </row>
    <row r="539" spans="6:6" s="85" customFormat="1">
      <c r="F539" s="61"/>
    </row>
    <row r="540" spans="6:6" s="85" customFormat="1">
      <c r="F540" s="61"/>
    </row>
    <row r="541" spans="6:6" s="85" customFormat="1">
      <c r="F541" s="61"/>
    </row>
    <row r="542" spans="6:6" s="85" customFormat="1">
      <c r="F542" s="61"/>
    </row>
    <row r="543" spans="6:6" s="85" customFormat="1">
      <c r="F543" s="61"/>
    </row>
    <row r="544" spans="6:6" s="85" customFormat="1">
      <c r="F544" s="61"/>
    </row>
    <row r="545" spans="6:6" s="85" customFormat="1">
      <c r="F545" s="61"/>
    </row>
    <row r="546" spans="6:6" s="85" customFormat="1">
      <c r="F546" s="61"/>
    </row>
    <row r="547" spans="6:6" s="85" customFormat="1">
      <c r="F547" s="61"/>
    </row>
    <row r="548" spans="6:6" s="85" customFormat="1">
      <c r="F548" s="61"/>
    </row>
    <row r="549" spans="6:6" s="85" customFormat="1">
      <c r="F549" s="61"/>
    </row>
    <row r="550" spans="6:6" s="85" customFormat="1">
      <c r="F550" s="61"/>
    </row>
    <row r="551" spans="6:6" s="85" customFormat="1">
      <c r="F551" s="61"/>
    </row>
    <row r="552" spans="6:6" s="85" customFormat="1">
      <c r="F552" s="61"/>
    </row>
    <row r="553" spans="6:6" s="85" customFormat="1">
      <c r="F553" s="61"/>
    </row>
    <row r="554" spans="6:6" s="85" customFormat="1">
      <c r="F554" s="61"/>
    </row>
    <row r="555" spans="6:6" s="85" customFormat="1">
      <c r="F555" s="61"/>
    </row>
    <row r="556" spans="6:6" s="85" customFormat="1">
      <c r="F556" s="61"/>
    </row>
    <row r="557" spans="6:6" s="85" customFormat="1">
      <c r="F557" s="61"/>
    </row>
    <row r="558" spans="6:6" s="85" customFormat="1">
      <c r="F558" s="61"/>
    </row>
    <row r="559" spans="6:6" s="85" customFormat="1">
      <c r="F559" s="61"/>
    </row>
    <row r="560" spans="6:6" s="85" customFormat="1">
      <c r="F560" s="61"/>
    </row>
    <row r="561" spans="6:6" s="85" customFormat="1">
      <c r="F561" s="61"/>
    </row>
    <row r="562" spans="6:6" s="85" customFormat="1">
      <c r="F562" s="61"/>
    </row>
    <row r="563" spans="6:6" s="85" customFormat="1">
      <c r="F563" s="61"/>
    </row>
    <row r="564" spans="6:6" s="85" customFormat="1">
      <c r="F564" s="61"/>
    </row>
    <row r="565" spans="6:6" s="85" customFormat="1">
      <c r="F565" s="61"/>
    </row>
    <row r="566" spans="6:6" s="85" customFormat="1">
      <c r="F566" s="61"/>
    </row>
    <row r="567" spans="6:6" s="85" customFormat="1">
      <c r="F567" s="61"/>
    </row>
    <row r="568" spans="6:6" s="85" customFormat="1">
      <c r="F568" s="61"/>
    </row>
    <row r="569" spans="6:6" s="85" customFormat="1">
      <c r="F569" s="61"/>
    </row>
    <row r="570" spans="6:6" s="85" customFormat="1">
      <c r="F570" s="61"/>
    </row>
    <row r="571" spans="6:6" s="85" customFormat="1">
      <c r="F571" s="61"/>
    </row>
    <row r="572" spans="6:6" s="85" customFormat="1">
      <c r="F572" s="61"/>
    </row>
    <row r="573" spans="6:6" s="85" customFormat="1">
      <c r="F573" s="61"/>
    </row>
    <row r="574" spans="6:6" s="85" customFormat="1">
      <c r="F574" s="61"/>
    </row>
    <row r="575" spans="6:6" s="85" customFormat="1">
      <c r="F575" s="61"/>
    </row>
    <row r="576" spans="6:6" s="85" customFormat="1">
      <c r="F576" s="61"/>
    </row>
    <row r="577" spans="6:6" s="85" customFormat="1">
      <c r="F577" s="61"/>
    </row>
    <row r="578" spans="6:6" s="85" customFormat="1">
      <c r="F578" s="61"/>
    </row>
    <row r="579" spans="6:6" s="85" customFormat="1">
      <c r="F579" s="61"/>
    </row>
    <row r="580" spans="6:6" s="85" customFormat="1">
      <c r="F580" s="61"/>
    </row>
    <row r="581" spans="6:6" s="85" customFormat="1">
      <c r="F581" s="61"/>
    </row>
    <row r="582" spans="6:6" s="85" customFormat="1">
      <c r="F582" s="61"/>
    </row>
    <row r="583" spans="6:6" s="85" customFormat="1">
      <c r="F583" s="61"/>
    </row>
    <row r="584" spans="6:6" s="85" customFormat="1">
      <c r="F584" s="61"/>
    </row>
    <row r="585" spans="6:6" s="85" customFormat="1">
      <c r="F585" s="61"/>
    </row>
    <row r="586" spans="6:6" s="85" customFormat="1">
      <c r="F586" s="61"/>
    </row>
    <row r="587" spans="6:6" s="85" customFormat="1">
      <c r="F587" s="61"/>
    </row>
    <row r="588" spans="6:6" s="85" customFormat="1">
      <c r="F588" s="61"/>
    </row>
    <row r="589" spans="6:6" s="85" customFormat="1">
      <c r="F589" s="61"/>
    </row>
    <row r="590" spans="6:6" s="85" customFormat="1">
      <c r="F590" s="61"/>
    </row>
    <row r="591" spans="6:6" s="85" customFormat="1">
      <c r="F591" s="61"/>
    </row>
    <row r="592" spans="6:6" s="85" customFormat="1">
      <c r="F592" s="61"/>
    </row>
    <row r="593" spans="6:6" s="85" customFormat="1">
      <c r="F593" s="61"/>
    </row>
    <row r="594" spans="6:6" s="85" customFormat="1">
      <c r="F594" s="61"/>
    </row>
    <row r="595" spans="6:6" s="85" customFormat="1">
      <c r="F595" s="61"/>
    </row>
    <row r="596" spans="6:6" s="85" customFormat="1">
      <c r="F596" s="61"/>
    </row>
    <row r="597" spans="6:6" s="85" customFormat="1">
      <c r="F597" s="61"/>
    </row>
    <row r="598" spans="6:6" s="85" customFormat="1">
      <c r="F598" s="61"/>
    </row>
    <row r="599" spans="6:6" s="85" customFormat="1">
      <c r="F599" s="61"/>
    </row>
    <row r="600" spans="6:6" s="85" customFormat="1">
      <c r="F600" s="61"/>
    </row>
    <row r="601" spans="6:6" s="85" customFormat="1">
      <c r="F601" s="61"/>
    </row>
    <row r="602" spans="6:6" s="85" customFormat="1">
      <c r="F602" s="61"/>
    </row>
    <row r="603" spans="6:6" s="85" customFormat="1">
      <c r="F603" s="61"/>
    </row>
    <row r="604" spans="6:6" s="85" customFormat="1">
      <c r="F604" s="61"/>
    </row>
    <row r="605" spans="6:6" s="85" customFormat="1">
      <c r="F605" s="61"/>
    </row>
    <row r="606" spans="6:6" s="85" customFormat="1">
      <c r="F606" s="61"/>
    </row>
    <row r="607" spans="6:6" s="85" customFormat="1">
      <c r="F607" s="61"/>
    </row>
    <row r="608" spans="6:6" s="85" customFormat="1">
      <c r="F608" s="61"/>
    </row>
    <row r="609" spans="6:6" s="85" customFormat="1">
      <c r="F609" s="61"/>
    </row>
    <row r="610" spans="6:6" s="85" customFormat="1">
      <c r="F610" s="61"/>
    </row>
    <row r="611" spans="6:6" s="85" customFormat="1">
      <c r="F611" s="61"/>
    </row>
    <row r="612" spans="6:6" s="85" customFormat="1">
      <c r="F612" s="61"/>
    </row>
    <row r="613" spans="6:6" s="85" customFormat="1">
      <c r="F613" s="61"/>
    </row>
    <row r="614" spans="6:6" s="85" customFormat="1">
      <c r="F614" s="61"/>
    </row>
    <row r="615" spans="6:6" s="85" customFormat="1">
      <c r="F615" s="61"/>
    </row>
    <row r="616" spans="6:6" s="85" customFormat="1">
      <c r="F616" s="61"/>
    </row>
    <row r="617" spans="6:6" s="85" customFormat="1">
      <c r="F617" s="61"/>
    </row>
    <row r="618" spans="6:6" s="85" customFormat="1">
      <c r="F618" s="61"/>
    </row>
    <row r="619" spans="6:6" s="85" customFormat="1">
      <c r="F619" s="61"/>
    </row>
    <row r="620" spans="6:6" s="85" customFormat="1">
      <c r="F620" s="61"/>
    </row>
    <row r="621" spans="6:6" s="85" customFormat="1">
      <c r="F621" s="61"/>
    </row>
    <row r="622" spans="6:6" s="85" customFormat="1">
      <c r="F622" s="61"/>
    </row>
    <row r="623" spans="6:6" s="85" customFormat="1">
      <c r="F623" s="61"/>
    </row>
    <row r="624" spans="6:6" s="85" customFormat="1">
      <c r="F624" s="61"/>
    </row>
    <row r="625" spans="6:6" s="85" customFormat="1">
      <c r="F625" s="61"/>
    </row>
    <row r="626" spans="6:6" s="85" customFormat="1">
      <c r="F626" s="61"/>
    </row>
    <row r="627" spans="6:6" s="85" customFormat="1">
      <c r="F627" s="61"/>
    </row>
    <row r="628" spans="6:6" s="85" customFormat="1">
      <c r="F628" s="61"/>
    </row>
    <row r="629" spans="6:6" s="85" customFormat="1">
      <c r="F629" s="61"/>
    </row>
    <row r="630" spans="6:6" s="85" customFormat="1">
      <c r="F630" s="61"/>
    </row>
    <row r="631" spans="6:6" s="85" customFormat="1">
      <c r="F631" s="61"/>
    </row>
    <row r="632" spans="6:6" s="85" customFormat="1">
      <c r="F632" s="61"/>
    </row>
    <row r="633" spans="6:6" s="85" customFormat="1">
      <c r="F633" s="61"/>
    </row>
    <row r="634" spans="6:6" s="85" customFormat="1">
      <c r="F634" s="61"/>
    </row>
    <row r="635" spans="6:6" s="85" customFormat="1">
      <c r="F635" s="61"/>
    </row>
    <row r="636" spans="6:6" s="85" customFormat="1">
      <c r="F636" s="61"/>
    </row>
    <row r="637" spans="6:6" s="85" customFormat="1">
      <c r="F637" s="61"/>
    </row>
    <row r="638" spans="6:6" s="85" customFormat="1">
      <c r="F638" s="61"/>
    </row>
    <row r="639" spans="6:6" s="85" customFormat="1">
      <c r="F639" s="61"/>
    </row>
    <row r="640" spans="6:6" s="85" customFormat="1">
      <c r="F640" s="61"/>
    </row>
    <row r="641" spans="6:6" s="85" customFormat="1">
      <c r="F641" s="61"/>
    </row>
    <row r="642" spans="6:6" s="85" customFormat="1">
      <c r="F642" s="61"/>
    </row>
    <row r="643" spans="6:6" s="85" customFormat="1">
      <c r="F643" s="61"/>
    </row>
    <row r="644" spans="6:6" s="85" customFormat="1">
      <c r="F644" s="61"/>
    </row>
    <row r="645" spans="6:6" s="85" customFormat="1">
      <c r="F645" s="61"/>
    </row>
    <row r="646" spans="6:6" s="85" customFormat="1">
      <c r="F646" s="61"/>
    </row>
    <row r="647" spans="6:6" s="85" customFormat="1">
      <c r="F647" s="61"/>
    </row>
    <row r="648" spans="6:6" s="85" customFormat="1">
      <c r="F648" s="61"/>
    </row>
    <row r="649" spans="6:6" s="85" customFormat="1">
      <c r="F649" s="61"/>
    </row>
    <row r="650" spans="6:6" s="85" customFormat="1">
      <c r="F650" s="61"/>
    </row>
    <row r="651" spans="6:6" s="85" customFormat="1">
      <c r="F651" s="61"/>
    </row>
    <row r="652" spans="6:6" s="85" customFormat="1">
      <c r="F652" s="61"/>
    </row>
    <row r="653" spans="6:6" s="85" customFormat="1">
      <c r="F653" s="61"/>
    </row>
    <row r="654" spans="6:6" s="85" customFormat="1">
      <c r="F654" s="61"/>
    </row>
    <row r="655" spans="6:6" s="85" customFormat="1">
      <c r="F655" s="61"/>
    </row>
    <row r="656" spans="6:6" s="85" customFormat="1">
      <c r="F656" s="61"/>
    </row>
    <row r="657" spans="6:6" s="85" customFormat="1">
      <c r="F657" s="61"/>
    </row>
    <row r="658" spans="6:6" s="85" customFormat="1">
      <c r="F658" s="61"/>
    </row>
    <row r="659" spans="6:6" s="85" customFormat="1">
      <c r="F659" s="61"/>
    </row>
    <row r="660" spans="6:6" s="85" customFormat="1">
      <c r="F660" s="61"/>
    </row>
    <row r="661" spans="6:6" s="85" customFormat="1">
      <c r="F661" s="61"/>
    </row>
    <row r="662" spans="6:6" s="85" customFormat="1">
      <c r="F662" s="61"/>
    </row>
    <row r="663" spans="6:6" s="85" customFormat="1">
      <c r="F663" s="61"/>
    </row>
    <row r="664" spans="6:6" s="85" customFormat="1">
      <c r="F664" s="61"/>
    </row>
    <row r="665" spans="6:6" s="85" customFormat="1">
      <c r="F665" s="61"/>
    </row>
    <row r="666" spans="6:6" s="85" customFormat="1">
      <c r="F666" s="61"/>
    </row>
  </sheetData>
  <conditionalFormatting sqref="H1:H1048576">
    <cfRule type="cellIs" dxfId="9" priority="349" operator="equal">
      <formula>"Indéterminé"</formula>
    </cfRule>
    <cfRule type="cellIs" dxfId="8" priority="350" operator="equal">
      <formula>"NA"</formula>
    </cfRule>
    <cfRule type="cellIs" dxfId="7" priority="351" operator="equal">
      <formula>"Invalidé"</formula>
    </cfRule>
    <cfRule type="cellIs" dxfId="6" priority="352" operator="equal">
      <formula>"Validé"</formula>
    </cfRule>
  </conditionalFormatting>
  <conditionalFormatting sqref="Q1">
    <cfRule type="cellIs" dxfId="5" priority="43" operator="equal">
      <formula>"Indéterminé"</formula>
    </cfRule>
    <cfRule type="cellIs" dxfId="4" priority="44" operator="equal">
      <formula>"NA"</formula>
    </cfRule>
    <cfRule type="cellIs" dxfId="3" priority="45" operator="equal">
      <formula>"Invalidé"</formula>
    </cfRule>
    <cfRule type="cellIs" dxfId="2" priority="46" operator="equal">
      <formula>"Validé"</formula>
    </cfRule>
  </conditionalFormatting>
  <dataValidations count="4">
    <dataValidation type="list" allowBlank="1" showInputMessage="1" showErrorMessage="1" sqref="H4:H109" xr:uid="{00000000-0002-0000-0A00-000001000000}">
      <formula1>Etat</formula1>
    </dataValidation>
    <dataValidation type="list" allowBlank="1" showInputMessage="1" showErrorMessage="1" sqref="P4:P109" xr:uid="{00000000-0002-0000-0A00-000002000000}">
      <formula1>Difficulte</formula1>
    </dataValidation>
    <dataValidation type="list" allowBlank="1" showInputMessage="1" showErrorMessage="1" sqref="G4:G109" xr:uid="{00000000-0002-0000-0A00-000003000000}">
      <formula1>méthode</formula1>
    </dataValidation>
    <dataValidation type="list" allowBlank="1" showInputMessage="1" showErrorMessage="1" sqref="Q4:Q109" xr:uid="{00000000-0002-0000-0A00-000004000000}">
      <formula1>Priorité</formula1>
    </dataValidation>
  </dataValidations>
  <pageMargins left="0.23622047244094491" right="0.23622047244094491" top="0.74803149606299213" bottom="0.74803149606299213" header="0.31496062992125984" footer="0.31496062992125984"/>
  <pageSetup paperSize="9" scale="80" orientation="landscape" cellComments="atEnd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8">
    <tabColor rgb="FF92D050"/>
  </sheetPr>
  <dimension ref="A1:AN633"/>
  <sheetViews>
    <sheetView zoomScale="80" zoomScaleNormal="80" workbookViewId="0">
      <pane ySplit="1" topLeftCell="A8" activePane="bottomLeft" state="frozen"/>
      <selection activeCell="B9" sqref="B9"/>
      <selection pane="bottomLeft" activeCell="N19" sqref="N19"/>
    </sheetView>
  </sheetViews>
  <sheetFormatPr baseColWidth="10" defaultColWidth="11.44140625" defaultRowHeight="14.4"/>
  <cols>
    <col min="1" max="1" width="2.5546875" style="6" customWidth="1"/>
    <col min="2" max="2" width="23" style="6" bestFit="1" customWidth="1"/>
    <col min="3" max="3" width="6.44140625" style="6" bestFit="1" customWidth="1"/>
    <col min="4" max="4" width="8" style="6" bestFit="1" customWidth="1"/>
    <col min="5" max="8" width="12.5546875" style="6" customWidth="1"/>
    <col min="9" max="9" width="6.44140625" style="6" bestFit="1" customWidth="1"/>
    <col min="10" max="10" width="2.5546875" style="6" customWidth="1"/>
    <col min="11" max="11" width="2.5546875" style="135" customWidth="1"/>
    <col min="12" max="12" width="16.44140625" style="6" customWidth="1"/>
    <col min="13" max="13" width="10.109375" style="6" bestFit="1" customWidth="1"/>
    <col min="14" max="14" width="13.109375" style="6" customWidth="1"/>
    <col min="15" max="15" width="13.44140625" style="6" bestFit="1" customWidth="1"/>
    <col min="16" max="16" width="16.44140625" style="6" bestFit="1" customWidth="1"/>
    <col min="17" max="17" width="13" style="62" customWidth="1"/>
    <col min="18" max="18" width="8.109375" style="62" customWidth="1"/>
    <col min="19" max="19" width="2.5546875" style="62" customWidth="1"/>
    <col min="20" max="20" width="10.109375" style="6" bestFit="1" customWidth="1"/>
    <col min="21" max="21" width="2.5546875" style="62" customWidth="1"/>
    <col min="22" max="22" width="7.44140625" style="6" customWidth="1"/>
    <col min="23" max="23" width="26.5546875" style="6" customWidth="1"/>
    <col min="24" max="24" width="2.5546875" style="62" customWidth="1"/>
    <col min="25" max="25" width="9.44140625" style="6" bestFit="1" customWidth="1"/>
    <col min="26" max="26" width="19.88671875" style="6" bestFit="1" customWidth="1"/>
    <col min="27" max="27" width="2.5546875" style="62" customWidth="1"/>
    <col min="28" max="28" width="13.44140625" style="6" bestFit="1" customWidth="1"/>
    <col min="29" max="29" width="83.5546875" style="6" bestFit="1" customWidth="1"/>
    <col min="30" max="30" width="2.5546875" style="62" customWidth="1"/>
    <col min="31" max="31" width="37.44140625" style="6" bestFit="1" customWidth="1"/>
    <col min="32" max="32" width="6.44140625" style="6" bestFit="1" customWidth="1"/>
    <col min="33" max="40" width="9.44140625" style="6" bestFit="1" customWidth="1"/>
    <col min="41" max="16384" width="11.44140625" style="6"/>
  </cols>
  <sheetData>
    <row r="1" spans="1:40">
      <c r="A1" s="62"/>
      <c r="B1" s="20" t="s">
        <v>681</v>
      </c>
      <c r="C1" s="20" t="s">
        <v>41</v>
      </c>
      <c r="D1" s="20" t="s">
        <v>43</v>
      </c>
      <c r="E1" s="19" t="s">
        <v>175</v>
      </c>
      <c r="F1" s="19" t="s">
        <v>102</v>
      </c>
      <c r="G1" s="19" t="s">
        <v>680</v>
      </c>
      <c r="H1" s="19" t="s">
        <v>61</v>
      </c>
      <c r="I1" s="19" t="s">
        <v>682</v>
      </c>
      <c r="J1" s="62"/>
      <c r="L1" s="257" t="s">
        <v>683</v>
      </c>
      <c r="M1" s="257"/>
      <c r="N1" s="257"/>
      <c r="O1" s="257"/>
      <c r="P1" s="257"/>
      <c r="Q1" s="6"/>
      <c r="R1" s="6"/>
      <c r="T1" s="25" t="s">
        <v>53</v>
      </c>
      <c r="V1" s="24" t="s">
        <v>684</v>
      </c>
      <c r="W1" s="11"/>
      <c r="Y1" s="23" t="s">
        <v>45</v>
      </c>
      <c r="Z1" s="22"/>
      <c r="AB1" s="27" t="s">
        <v>685</v>
      </c>
      <c r="AC1" s="26"/>
      <c r="AD1" s="62" t="s">
        <v>8</v>
      </c>
      <c r="AE1" s="146" t="s">
        <v>686</v>
      </c>
      <c r="AF1" s="49" t="s">
        <v>626</v>
      </c>
      <c r="AG1" s="36" t="s">
        <v>8</v>
      </c>
      <c r="AH1" s="36" t="s">
        <v>12</v>
      </c>
      <c r="AI1" s="36" t="s">
        <v>15</v>
      </c>
      <c r="AJ1" s="36" t="s">
        <v>18</v>
      </c>
      <c r="AK1" s="36" t="s">
        <v>22</v>
      </c>
      <c r="AL1" s="36" t="s">
        <v>25</v>
      </c>
      <c r="AM1" s="36" t="s">
        <v>28</v>
      </c>
      <c r="AN1" s="36" t="s">
        <v>31</v>
      </c>
    </row>
    <row r="2" spans="1:40">
      <c r="A2" s="62"/>
      <c r="B2" s="67" t="str">
        <f>Modèle!B4</f>
        <v>Images</v>
      </c>
      <c r="C2" s="69" t="str">
        <f>Modèle!C4</f>
        <v>1.1</v>
      </c>
      <c r="D2" s="70" t="str">
        <f>Modèle!E4</f>
        <v>A</v>
      </c>
      <c r="E2" s="114">
        <f ca="1">COUNTIF(OFFSET(Synthèse!$G11,0,0,1,COUNTA(Synthèse!$10:$10)-6),"="&amp;$E$1)</f>
        <v>0</v>
      </c>
      <c r="F2" s="114">
        <f ca="1">COUNTIF(OFFSET(Synthèse!$G11,0,0,1,COUNTA(Synthèse!$10:$10)-6),"="&amp;$F$1)</f>
        <v>0</v>
      </c>
      <c r="G2" s="114">
        <f ca="1">COUNTIF(OFFSET(Synthèse!$G11,0,0,1,COUNTA(Synthèse!$10:$10)-6),"="&amp;$G$1)</f>
        <v>0</v>
      </c>
      <c r="H2" s="114">
        <f ca="1">COUNTIF(OFFSET(Synthèse!$G11,0,0,1,COUNTA(Synthèse!$10:$10)-6),"="&amp;$H$1)</f>
        <v>8</v>
      </c>
      <c r="I2" s="147">
        <f ca="1">SUM(E2:H2)</f>
        <v>8</v>
      </c>
      <c r="J2" s="62"/>
      <c r="L2" s="124" t="s">
        <v>687</v>
      </c>
      <c r="M2" s="16" t="s">
        <v>175</v>
      </c>
      <c r="N2" s="16" t="s">
        <v>102</v>
      </c>
      <c r="O2" s="16" t="s">
        <v>680</v>
      </c>
      <c r="P2" s="16" t="s">
        <v>688</v>
      </c>
      <c r="Q2" s="6"/>
      <c r="R2" s="6"/>
      <c r="T2" s="14" t="s">
        <v>437</v>
      </c>
      <c r="V2" s="15">
        <v>1</v>
      </c>
      <c r="W2" s="12" t="s">
        <v>689</v>
      </c>
      <c r="Y2" s="13" t="s">
        <v>60</v>
      </c>
      <c r="Z2" s="13" t="s">
        <v>690</v>
      </c>
      <c r="AB2" s="21" t="s">
        <v>102</v>
      </c>
      <c r="AC2" s="21" t="s">
        <v>691</v>
      </c>
      <c r="AE2" s="139" t="s">
        <v>692</v>
      </c>
      <c r="AF2" s="50">
        <f t="shared" ref="AF2:AF11" si="0">SUM($AG2:$ZQ2)</f>
        <v>235</v>
      </c>
      <c r="AG2" s="38">
        <f>SUMPRODUCT((Synthèse!G$11:G$116="Validé")*(Synthèse!$D$11:$D$116&lt;&gt;"AAA"))</f>
        <v>34</v>
      </c>
      <c r="AH2" s="38">
        <f>SUMPRODUCT((Synthèse!H$11:H$116="Validé")*(Synthèse!$D$11:$D$116&lt;&gt;"AAA"))</f>
        <v>32</v>
      </c>
      <c r="AI2" s="38">
        <f>SUMPRODUCT((Synthèse!I$11:I$116="Validé")*(Synthèse!$D$11:$D$116&lt;&gt;"AAA"))</f>
        <v>32</v>
      </c>
      <c r="AJ2" s="38">
        <f>SUMPRODUCT((Synthèse!J$11:J$116="Validé")*(Synthèse!$D$11:$D$116&lt;&gt;"AAA"))</f>
        <v>24</v>
      </c>
      <c r="AK2" s="38">
        <f>SUMPRODUCT((Synthèse!K$11:K$116="Validé")*(Synthèse!$D$11:$D$116&lt;&gt;"AAA"))</f>
        <v>23</v>
      </c>
      <c r="AL2" s="38">
        <f>SUMPRODUCT((Synthèse!L$11:L$116="Validé")*(Synthèse!$D$11:$D$116&lt;&gt;"AAA"))</f>
        <v>24</v>
      </c>
      <c r="AM2" s="38">
        <f>SUMPRODUCT((Synthèse!M$11:M$116="Validé")*(Synthèse!$D$11:$D$116&lt;&gt;"AAA"))</f>
        <v>29</v>
      </c>
      <c r="AN2" s="38">
        <f>SUMPRODUCT((Synthèse!N$11:N$116="Validé")*(Synthèse!$D$11:$D$116&lt;&gt;"AAA"))</f>
        <v>37</v>
      </c>
    </row>
    <row r="3" spans="1:40">
      <c r="A3" s="62"/>
      <c r="B3" s="67" t="str">
        <f>Modèle!B5</f>
        <v>Images</v>
      </c>
      <c r="C3" s="69" t="str">
        <f>Modèle!C5</f>
        <v>1.2</v>
      </c>
      <c r="D3" s="70" t="str">
        <f>Modèle!E5</f>
        <v>A</v>
      </c>
      <c r="E3" s="114">
        <f ca="1">COUNTIF(OFFSET(Synthèse!$G12,0,0,1,COUNTA(Synthèse!$10:$10)-6),"="&amp;$E$1)</f>
        <v>0</v>
      </c>
      <c r="F3" s="114">
        <f ca="1">COUNTIF(OFFSET(Synthèse!$G12,0,0,1,COUNTA(Synthèse!$10:$10)-6),"="&amp;$F$1)</f>
        <v>1</v>
      </c>
      <c r="G3" s="114">
        <f ca="1">COUNTIF(OFFSET(Synthèse!$G12,0,0,1,COUNTA(Synthèse!$10:$10)-6),"="&amp;$G$1)</f>
        <v>0</v>
      </c>
      <c r="H3" s="114">
        <f ca="1">COUNTIF(OFFSET(Synthèse!$G12,0,0,1,COUNTA(Synthèse!$10:$10)-6),"="&amp;$H$1)</f>
        <v>7</v>
      </c>
      <c r="I3" s="147">
        <f t="shared" ref="I3:I66" ca="1" si="1">SUM(E3:H3)</f>
        <v>8</v>
      </c>
      <c r="J3" s="62"/>
      <c r="L3" s="111" t="s">
        <v>55</v>
      </c>
      <c r="M3" s="112">
        <f ca="1">SUMIFS(E$2:E$107,$B$2:$B$107,"="&amp;$L3,$D$2:$D$107,"&lt;&gt;AAA")</f>
        <v>0</v>
      </c>
      <c r="N3" s="112">
        <f t="shared" ref="N3:P15" ca="1" si="2">SUMIFS(F$2:F$107,$B$2:$B$107,"="&amp;$L3,$D$2:$D$107,"&lt;&gt;AAA")</f>
        <v>5</v>
      </c>
      <c r="O3" s="112">
        <f t="shared" ca="1" si="2"/>
        <v>0</v>
      </c>
      <c r="P3" s="112">
        <f t="shared" ca="1" si="2"/>
        <v>67</v>
      </c>
      <c r="Q3" s="6"/>
      <c r="R3" s="6"/>
      <c r="T3" s="14" t="s">
        <v>177</v>
      </c>
      <c r="V3" s="15">
        <v>2</v>
      </c>
      <c r="W3" s="12" t="s">
        <v>693</v>
      </c>
      <c r="Y3" s="13" t="s">
        <v>694</v>
      </c>
      <c r="Z3" s="13" t="s">
        <v>695</v>
      </c>
      <c r="AB3" s="21" t="s">
        <v>175</v>
      </c>
      <c r="AC3" s="21" t="s">
        <v>696</v>
      </c>
      <c r="AE3" s="139" t="s">
        <v>697</v>
      </c>
      <c r="AF3" s="50">
        <f t="shared" si="0"/>
        <v>77</v>
      </c>
      <c r="AG3" s="38">
        <f>SUMPRODUCT((Synthèse!G$11:G$116="Invalidé")*(Synthèse!$D$11:$D$116&lt;&gt;"AAA"))</f>
        <v>5</v>
      </c>
      <c r="AH3" s="38">
        <f>SUMPRODUCT((Synthèse!H$11:H$116="Invalidé")*(Synthèse!$D$11:$D$116&lt;&gt;"AAA"))</f>
        <v>14</v>
      </c>
      <c r="AI3" s="38">
        <f>SUMPRODUCT((Synthèse!I$11:I$116="Invalidé")*(Synthèse!$D$11:$D$116&lt;&gt;"AAA"))</f>
        <v>14</v>
      </c>
      <c r="AJ3" s="38">
        <f>SUMPRODUCT((Synthèse!J$11:J$116="Invalidé")*(Synthèse!$D$11:$D$116&lt;&gt;"AAA"))</f>
        <v>7</v>
      </c>
      <c r="AK3" s="38">
        <f>SUMPRODUCT((Synthèse!K$11:K$116="Invalidé")*(Synthèse!$D$11:$D$116&lt;&gt;"AAA"))</f>
        <v>6</v>
      </c>
      <c r="AL3" s="38">
        <f>SUMPRODUCT((Synthèse!L$11:L$116="Invalidé")*(Synthèse!$D$11:$D$116&lt;&gt;"AAA"))</f>
        <v>7</v>
      </c>
      <c r="AM3" s="38">
        <f>SUMPRODUCT((Synthèse!M$11:M$116="Invalidé")*(Synthèse!$D$11:$D$116&lt;&gt;"AAA"))</f>
        <v>13</v>
      </c>
      <c r="AN3" s="38">
        <f>SUMPRODUCT((Synthèse!N$11:N$116="Invalidé")*(Synthèse!$D$11:$D$116&lt;&gt;"AAA"))</f>
        <v>11</v>
      </c>
    </row>
    <row r="4" spans="1:40" ht="15.75" customHeight="1">
      <c r="A4" s="63"/>
      <c r="B4" s="67" t="str">
        <f>Modèle!B6</f>
        <v>Images</v>
      </c>
      <c r="C4" s="69" t="str">
        <f>Modèle!C6</f>
        <v>1.3</v>
      </c>
      <c r="D4" s="70" t="str">
        <f>Modèle!E6</f>
        <v>A</v>
      </c>
      <c r="E4" s="114">
        <f ca="1">COUNTIF(OFFSET(Synthèse!$G13,0,0,1,COUNTA(Synthèse!$10:$10)-6),"="&amp;$E$1)</f>
        <v>0</v>
      </c>
      <c r="F4" s="114">
        <f ca="1">COUNTIF(OFFSET(Synthèse!$G13,0,0,1,COUNTA(Synthèse!$10:$10)-6),"="&amp;$F$1)</f>
        <v>0</v>
      </c>
      <c r="G4" s="114">
        <f ca="1">COUNTIF(OFFSET(Synthèse!$G13,0,0,1,COUNTA(Synthèse!$10:$10)-6),"="&amp;$G$1)</f>
        <v>0</v>
      </c>
      <c r="H4" s="114">
        <f ca="1">COUNTIF(OFFSET(Synthèse!$G13,0,0,1,COUNTA(Synthèse!$10:$10)-6),"="&amp;$H$1)</f>
        <v>8</v>
      </c>
      <c r="I4" s="147">
        <f t="shared" ca="1" si="1"/>
        <v>8</v>
      </c>
      <c r="J4" s="62"/>
      <c r="L4" s="111" t="s">
        <v>88</v>
      </c>
      <c r="M4" s="112">
        <f t="shared" ref="M4:M15" ca="1" si="3">SUMIFS(E$2:E$107,$B$2:$B$107,"="&amp;$L4,$D$2:$D$107,"&lt;&gt;AAA")</f>
        <v>0</v>
      </c>
      <c r="N4" s="112">
        <f t="shared" ca="1" si="2"/>
        <v>0</v>
      </c>
      <c r="O4" s="112">
        <f t="shared" ca="1" si="2"/>
        <v>0</v>
      </c>
      <c r="P4" s="112">
        <f t="shared" ca="1" si="2"/>
        <v>16</v>
      </c>
      <c r="Q4" s="6"/>
      <c r="R4" s="6"/>
      <c r="T4" s="14" t="s">
        <v>373</v>
      </c>
      <c r="V4" s="15">
        <v>3</v>
      </c>
      <c r="W4" s="12" t="s">
        <v>698</v>
      </c>
      <c r="AB4" s="21" t="s">
        <v>680</v>
      </c>
      <c r="AC4" s="21" t="s">
        <v>699</v>
      </c>
      <c r="AE4" s="139" t="s">
        <v>700</v>
      </c>
      <c r="AF4" s="50">
        <f t="shared" si="0"/>
        <v>0</v>
      </c>
      <c r="AG4" s="38">
        <f>SUMPRODUCT((Synthèse!G$11:G$116="Indéterminé")*(Synthèse!$D$11:$D$116&lt;&gt;"AAA"))</f>
        <v>0</v>
      </c>
      <c r="AH4" s="38">
        <f>SUMPRODUCT((Synthèse!H$11:H$116="Indéterminé")*(Synthèse!$D$11:$D$116&lt;&gt;"AAA"))</f>
        <v>0</v>
      </c>
      <c r="AI4" s="38">
        <f>SUMPRODUCT((Synthèse!I$11:I$116="Indéterminé")*(Synthèse!$D$11:$D$116&lt;&gt;"AAA"))</f>
        <v>0</v>
      </c>
      <c r="AJ4" s="38">
        <f>SUMPRODUCT((Synthèse!J$11:J$116="Indéterminé")*(Synthèse!$D$11:$D$116&lt;&gt;"AAA"))</f>
        <v>0</v>
      </c>
      <c r="AK4" s="38">
        <f>SUMPRODUCT((Synthèse!K$11:K$116="Indéterminé")*(Synthèse!$D$11:$D$116&lt;&gt;"AAA"))</f>
        <v>0</v>
      </c>
      <c r="AL4" s="38">
        <f>SUMPRODUCT((Synthèse!L$11:L$116="Indéterminé")*(Synthèse!$D$11:$D$116&lt;&gt;"AAA"))</f>
        <v>0</v>
      </c>
      <c r="AM4" s="38">
        <f>SUMPRODUCT((Synthèse!M$11:M$116="Indéterminé")*(Synthèse!$D$11:$D$116&lt;&gt;"AAA"))</f>
        <v>0</v>
      </c>
      <c r="AN4" s="38">
        <f>SUMPRODUCT((Synthèse!N$11:N$116="Indéterminé")*(Synthèse!$D$11:$D$116&lt;&gt;"AAA"))</f>
        <v>0</v>
      </c>
    </row>
    <row r="5" spans="1:40" ht="15.75" customHeight="1">
      <c r="A5" s="63"/>
      <c r="B5" s="67" t="str">
        <f>Modèle!B7</f>
        <v>Images</v>
      </c>
      <c r="C5" s="69" t="str">
        <f>Modèle!C7</f>
        <v>1.4</v>
      </c>
      <c r="D5" s="70" t="str">
        <f>Modèle!E7</f>
        <v>A</v>
      </c>
      <c r="E5" s="114">
        <f ca="1">COUNTIF(OFFSET(Synthèse!$G14,0,0,1,COUNTA(Synthèse!$10:$10)-6),"="&amp;$E$1)</f>
        <v>0</v>
      </c>
      <c r="F5" s="114">
        <f ca="1">COUNTIF(OFFSET(Synthèse!$G14,0,0,1,COUNTA(Synthèse!$10:$10)-6),"="&amp;$F$1)</f>
        <v>2</v>
      </c>
      <c r="G5" s="114">
        <f ca="1">COUNTIF(OFFSET(Synthèse!$G14,0,0,1,COUNTA(Synthèse!$10:$10)-6),"="&amp;$G$1)</f>
        <v>0</v>
      </c>
      <c r="H5" s="114">
        <f ca="1">COUNTIF(OFFSET(Synthèse!$G14,0,0,1,COUNTA(Synthèse!$10:$10)-6),"="&amp;$H$1)</f>
        <v>6</v>
      </c>
      <c r="I5" s="147">
        <f t="shared" ca="1" si="1"/>
        <v>8</v>
      </c>
      <c r="J5" s="62"/>
      <c r="L5" s="111" t="s">
        <v>95</v>
      </c>
      <c r="M5" s="112">
        <f t="shared" ca="1" si="3"/>
        <v>0</v>
      </c>
      <c r="N5" s="112">
        <f t="shared" ca="1" si="2"/>
        <v>18</v>
      </c>
      <c r="O5" s="112">
        <f t="shared" ca="1" si="2"/>
        <v>0</v>
      </c>
      <c r="P5" s="112">
        <f t="shared" ca="1" si="2"/>
        <v>6</v>
      </c>
      <c r="Q5" s="6"/>
      <c r="R5" s="6"/>
      <c r="AB5" s="21" t="s">
        <v>61</v>
      </c>
      <c r="AC5" s="21" t="s">
        <v>701</v>
      </c>
      <c r="AE5" s="139" t="s">
        <v>702</v>
      </c>
      <c r="AF5" s="50">
        <f t="shared" si="0"/>
        <v>536</v>
      </c>
      <c r="AG5" s="38">
        <f>SUMPRODUCT((Synthèse!G$11:G$116="NA")*(Synthèse!$D$11:$D$116&lt;&gt;"AAA"))</f>
        <v>67</v>
      </c>
      <c r="AH5" s="38">
        <f>SUMPRODUCT((Synthèse!H$11:H$116="NA")*(Synthèse!$D$11:$D$116&lt;&gt;"AAA"))</f>
        <v>60</v>
      </c>
      <c r="AI5" s="38">
        <f>SUMPRODUCT((Synthèse!I$11:I$116="NA")*(Synthèse!$D$11:$D$116&lt;&gt;"AAA"))</f>
        <v>60</v>
      </c>
      <c r="AJ5" s="38">
        <f>SUMPRODUCT((Synthèse!J$11:J$116="NA")*(Synthèse!$D$11:$D$116&lt;&gt;"AAA"))</f>
        <v>75</v>
      </c>
      <c r="AK5" s="38">
        <f>SUMPRODUCT((Synthèse!K$11:K$116="NA")*(Synthèse!$D$11:$D$116&lt;&gt;"AAA"))</f>
        <v>77</v>
      </c>
      <c r="AL5" s="38">
        <f>SUMPRODUCT((Synthèse!L$11:L$116="NA")*(Synthèse!$D$11:$D$116&lt;&gt;"AAA"))</f>
        <v>75</v>
      </c>
      <c r="AM5" s="38">
        <f>SUMPRODUCT((Synthèse!M$11:M$116="NA")*(Synthèse!$D$11:$D$116&lt;&gt;"AAA"))</f>
        <v>64</v>
      </c>
      <c r="AN5" s="38">
        <f>SUMPRODUCT((Synthèse!N$11:N$116="NA")*(Synthèse!$D$11:$D$116&lt;&gt;"AAA"))</f>
        <v>58</v>
      </c>
    </row>
    <row r="6" spans="1:40">
      <c r="A6" s="63"/>
      <c r="B6" s="67" t="str">
        <f>Modèle!B8</f>
        <v>Images</v>
      </c>
      <c r="C6" s="69" t="str">
        <f>Modèle!C8</f>
        <v>1.5</v>
      </c>
      <c r="D6" s="70" t="str">
        <f>Modèle!E8</f>
        <v>A</v>
      </c>
      <c r="E6" s="114">
        <f ca="1">COUNTIF(OFFSET(Synthèse!$G15,0,0,1,COUNTA(Synthèse!$10:$10)-6),"="&amp;$E$1)</f>
        <v>0</v>
      </c>
      <c r="F6" s="114">
        <f ca="1">COUNTIF(OFFSET(Synthèse!$G15,0,0,1,COUNTA(Synthèse!$10:$10)-6),"="&amp;$F$1)</f>
        <v>2</v>
      </c>
      <c r="G6" s="114">
        <f ca="1">COUNTIF(OFFSET(Synthèse!$G15,0,0,1,COUNTA(Synthèse!$10:$10)-6),"="&amp;$G$1)</f>
        <v>0</v>
      </c>
      <c r="H6" s="114">
        <f ca="1">COUNTIF(OFFSET(Synthèse!$G15,0,0,1,COUNTA(Synthèse!$10:$10)-6),"="&amp;$H$1)</f>
        <v>6</v>
      </c>
      <c r="I6" s="147">
        <f t="shared" ca="1" si="1"/>
        <v>8</v>
      </c>
      <c r="J6" s="62"/>
      <c r="L6" s="111" t="s">
        <v>106</v>
      </c>
      <c r="M6" s="112">
        <f t="shared" ca="1" si="3"/>
        <v>6</v>
      </c>
      <c r="N6" s="112">
        <f t="shared" ca="1" si="2"/>
        <v>0</v>
      </c>
      <c r="O6" s="112">
        <f t="shared" ca="1" si="2"/>
        <v>0</v>
      </c>
      <c r="P6" s="112">
        <f t="shared" ca="1" si="2"/>
        <v>98</v>
      </c>
      <c r="Q6" s="6"/>
      <c r="R6" s="6"/>
      <c r="AB6" s="21" t="s">
        <v>703</v>
      </c>
      <c r="AC6" s="21" t="s">
        <v>704</v>
      </c>
      <c r="AE6" s="140" t="s">
        <v>705</v>
      </c>
      <c r="AF6" s="51">
        <f t="shared" si="0"/>
        <v>0</v>
      </c>
      <c r="AG6" s="39">
        <f>SUMPRODUCT((Synthèse!G$11:G$116="Validé")*(Synthèse!$D$11:$D$116="AAA"))</f>
        <v>0</v>
      </c>
      <c r="AH6" s="39">
        <f>SUMPRODUCT((Synthèse!H$11:H$116="Validé")*(Synthèse!$D$11:$D$116="AAA"))</f>
        <v>0</v>
      </c>
      <c r="AI6" s="39">
        <f>SUMPRODUCT((Synthèse!I$11:I$116="Validé")*(Synthèse!$D$11:$D$116="AAA"))</f>
        <v>0</v>
      </c>
      <c r="AJ6" s="39">
        <f>SUMPRODUCT((Synthèse!J$11:J$116="Validé")*(Synthèse!$D$11:$D$116="AAA"))</f>
        <v>0</v>
      </c>
      <c r="AK6" s="39">
        <f>SUMPRODUCT((Synthèse!K$11:K$116="Validé")*(Synthèse!$D$11:$D$116="AAA"))</f>
        <v>0</v>
      </c>
      <c r="AL6" s="39">
        <f>SUMPRODUCT((Synthèse!L$11:L$116="Validé")*(Synthèse!$D$11:$D$116="AAA"))</f>
        <v>0</v>
      </c>
      <c r="AM6" s="39">
        <f>SUMPRODUCT((Synthèse!M$11:M$116="Validé")*(Synthèse!$D$11:$D$116="AAA"))</f>
        <v>0</v>
      </c>
      <c r="AN6" s="39">
        <f>SUMPRODUCT((Synthèse!N$11:N$116="Validé")*(Synthèse!$D$11:$D$116="AAA"))</f>
        <v>0</v>
      </c>
    </row>
    <row r="7" spans="1:40">
      <c r="A7" s="62"/>
      <c r="B7" s="67" t="str">
        <f>Modèle!B9</f>
        <v>Images</v>
      </c>
      <c r="C7" s="69" t="str">
        <f>Modèle!C9</f>
        <v>1.6</v>
      </c>
      <c r="D7" s="70" t="str">
        <f>Modèle!E9</f>
        <v>A</v>
      </c>
      <c r="E7" s="114">
        <f ca="1">COUNTIF(OFFSET(Synthèse!$G16,0,0,1,COUNTA(Synthèse!$10:$10)-6),"="&amp;$E$1)</f>
        <v>0</v>
      </c>
      <c r="F7" s="114">
        <f ca="1">COUNTIF(OFFSET(Synthèse!$G16,0,0,1,COUNTA(Synthèse!$10:$10)-6),"="&amp;$F$1)</f>
        <v>0</v>
      </c>
      <c r="G7" s="114">
        <f ca="1">COUNTIF(OFFSET(Synthèse!$G16,0,0,1,COUNTA(Synthèse!$10:$10)-6),"="&amp;$G$1)</f>
        <v>0</v>
      </c>
      <c r="H7" s="114">
        <f ca="1">COUNTIF(OFFSET(Synthèse!$G16,0,0,1,COUNTA(Synthèse!$10:$10)-6),"="&amp;$H$1)</f>
        <v>8</v>
      </c>
      <c r="I7" s="147">
        <f t="shared" ca="1" si="1"/>
        <v>8</v>
      </c>
      <c r="J7" s="62"/>
      <c r="L7" s="111" t="s">
        <v>146</v>
      </c>
      <c r="M7" s="112">
        <f t="shared" ca="1" si="3"/>
        <v>0</v>
      </c>
      <c r="N7" s="112">
        <f t="shared" ca="1" si="2"/>
        <v>2</v>
      </c>
      <c r="O7" s="112">
        <f t="shared" ca="1" si="2"/>
        <v>0</v>
      </c>
      <c r="P7" s="112">
        <f t="shared" ca="1" si="2"/>
        <v>62</v>
      </c>
      <c r="Q7" s="6"/>
      <c r="R7" s="6"/>
      <c r="AE7" s="140" t="s">
        <v>706</v>
      </c>
      <c r="AF7" s="51">
        <f t="shared" si="0"/>
        <v>0</v>
      </c>
      <c r="AG7" s="39">
        <f>SUMPRODUCT((Synthèse!G$11:G$116="Invalidé")*(Synthèse!$D$11:$D$116="AAA"))</f>
        <v>0</v>
      </c>
      <c r="AH7" s="39">
        <f>SUMPRODUCT((Synthèse!H$11:H$116="Invalidé")*(Synthèse!$D$11:$D$116="AAA"))</f>
        <v>0</v>
      </c>
      <c r="AI7" s="39">
        <f>SUMPRODUCT((Synthèse!I$11:I$116="Invalidé")*(Synthèse!$D$11:$D$116="AAA"))</f>
        <v>0</v>
      </c>
      <c r="AJ7" s="39">
        <f>SUMPRODUCT((Synthèse!J$11:J$116="Invalidé")*(Synthèse!$D$11:$D$116="AAA"))</f>
        <v>0</v>
      </c>
      <c r="AK7" s="39">
        <f>SUMPRODUCT((Synthèse!K$11:K$116="Invalidé")*(Synthèse!$D$11:$D$116="AAA"))</f>
        <v>0</v>
      </c>
      <c r="AL7" s="39">
        <f>SUMPRODUCT((Synthèse!L$11:L$116="Invalidé")*(Synthèse!$D$11:$D$116="AAA"))</f>
        <v>0</v>
      </c>
      <c r="AM7" s="39">
        <f>SUMPRODUCT((Synthèse!M$11:M$116="Invalidé")*(Synthèse!$D$11:$D$116="AAA"))</f>
        <v>0</v>
      </c>
      <c r="AN7" s="39">
        <f>SUMPRODUCT((Synthèse!N$11:N$116="Invalidé")*(Synthèse!$D$11:$D$116="AAA"))</f>
        <v>0</v>
      </c>
    </row>
    <row r="8" spans="1:40">
      <c r="A8" s="62"/>
      <c r="B8" s="67" t="str">
        <f>Modèle!B10</f>
        <v>Images</v>
      </c>
      <c r="C8" s="69" t="str">
        <f>Modèle!C10</f>
        <v>1.7</v>
      </c>
      <c r="D8" s="70" t="str">
        <f>Modèle!E10</f>
        <v>A</v>
      </c>
      <c r="E8" s="114">
        <f ca="1">COUNTIF(OFFSET(Synthèse!$G17,0,0,1,COUNTA(Synthèse!$10:$10)-6),"="&amp;$E$1)</f>
        <v>0</v>
      </c>
      <c r="F8" s="114">
        <f ca="1">COUNTIF(OFFSET(Synthèse!$G17,0,0,1,COUNTA(Synthèse!$10:$10)-6),"="&amp;$F$1)</f>
        <v>0</v>
      </c>
      <c r="G8" s="114">
        <f ca="1">COUNTIF(OFFSET(Synthèse!$G17,0,0,1,COUNTA(Synthèse!$10:$10)-6),"="&amp;$G$1)</f>
        <v>0</v>
      </c>
      <c r="H8" s="114">
        <f ca="1">COUNTIF(OFFSET(Synthèse!$G17,0,0,1,COUNTA(Synthèse!$10:$10)-6),"="&amp;$H$1)</f>
        <v>8</v>
      </c>
      <c r="I8" s="147">
        <f t="shared" ca="1" si="1"/>
        <v>8</v>
      </c>
      <c r="J8" s="62"/>
      <c r="L8" s="111" t="s">
        <v>171</v>
      </c>
      <c r="M8" s="112">
        <f t="shared" ca="1" si="3"/>
        <v>8</v>
      </c>
      <c r="N8" s="112">
        <f t="shared" ca="1" si="2"/>
        <v>8</v>
      </c>
      <c r="O8" s="112">
        <f t="shared" ca="1" si="2"/>
        <v>0</v>
      </c>
      <c r="P8" s="112">
        <f t="shared" ca="1" si="2"/>
        <v>0</v>
      </c>
      <c r="Q8" s="6"/>
      <c r="R8" s="6"/>
      <c r="AE8" s="140" t="s">
        <v>707</v>
      </c>
      <c r="AF8" s="51">
        <f t="shared" si="0"/>
        <v>0</v>
      </c>
      <c r="AG8" s="39">
        <f>SUMPRODUCT((Synthèse!G$11:G$116="Indéterminé")*(Synthèse!$D$11:$D$116="AAA"))</f>
        <v>0</v>
      </c>
      <c r="AH8" s="39">
        <f>SUMPRODUCT((Synthèse!H$11:H$116="Indéterminé")*(Synthèse!$D$11:$D$116="AAA"))</f>
        <v>0</v>
      </c>
      <c r="AI8" s="39">
        <f>SUMPRODUCT((Synthèse!I$11:I$116="Indéterminé")*(Synthèse!$D$11:$D$116="AAA"))</f>
        <v>0</v>
      </c>
      <c r="AJ8" s="39">
        <f>SUMPRODUCT((Synthèse!J$11:J$116="Indéterminé")*(Synthèse!$D$11:$D$116="AAA"))</f>
        <v>0</v>
      </c>
      <c r="AK8" s="39">
        <f>SUMPRODUCT((Synthèse!K$11:K$116="Indéterminé")*(Synthèse!$D$11:$D$116="AAA"))</f>
        <v>0</v>
      </c>
      <c r="AL8" s="39">
        <f>SUMPRODUCT((Synthèse!L$11:L$116="Indéterminé")*(Synthèse!$D$11:$D$116="AAA"))</f>
        <v>0</v>
      </c>
      <c r="AM8" s="39">
        <f>SUMPRODUCT((Synthèse!M$11:M$116="Indéterminé")*(Synthèse!$D$11:$D$116="AAA"))</f>
        <v>0</v>
      </c>
      <c r="AN8" s="39">
        <f>SUMPRODUCT((Synthèse!N$11:N$116="Indéterminé")*(Synthèse!$D$11:$D$116="AAA"))</f>
        <v>0</v>
      </c>
    </row>
    <row r="9" spans="1:40">
      <c r="A9" s="62"/>
      <c r="B9" s="67" t="str">
        <f>Modèle!B11</f>
        <v>Images</v>
      </c>
      <c r="C9" s="69" t="str">
        <f>Modèle!C11</f>
        <v>1.8</v>
      </c>
      <c r="D9" s="70" t="str">
        <f>Modèle!E11</f>
        <v>AA</v>
      </c>
      <c r="E9" s="114">
        <f ca="1">COUNTIF(OFFSET(Synthèse!$G18,0,0,1,COUNTA(Synthèse!$10:$10)-6),"="&amp;$E$1)</f>
        <v>0</v>
      </c>
      <c r="F9" s="114">
        <f ca="1">COUNTIF(OFFSET(Synthèse!$G18,0,0,1,COUNTA(Synthèse!$10:$10)-6),"="&amp;$F$1)</f>
        <v>0</v>
      </c>
      <c r="G9" s="114">
        <f ca="1">COUNTIF(OFFSET(Synthèse!$G18,0,0,1,COUNTA(Synthèse!$10:$10)-6),"="&amp;$G$1)</f>
        <v>0</v>
      </c>
      <c r="H9" s="114">
        <f ca="1">COUNTIF(OFFSET(Synthèse!$G18,0,0,1,COUNTA(Synthèse!$10:$10)-6),"="&amp;$H$1)</f>
        <v>8</v>
      </c>
      <c r="I9" s="147">
        <f t="shared" ca="1" si="1"/>
        <v>8</v>
      </c>
      <c r="J9" s="62"/>
      <c r="L9" s="111" t="s">
        <v>182</v>
      </c>
      <c r="M9" s="112">
        <f t="shared" ca="1" si="3"/>
        <v>7</v>
      </c>
      <c r="N9" s="112">
        <f t="shared" ca="1" si="2"/>
        <v>13</v>
      </c>
      <c r="O9" s="112">
        <f t="shared" ca="1" si="2"/>
        <v>0</v>
      </c>
      <c r="P9" s="112">
        <f t="shared" ca="1" si="2"/>
        <v>20</v>
      </c>
      <c r="Q9" s="6"/>
      <c r="R9" s="6"/>
      <c r="AE9" s="140" t="s">
        <v>708</v>
      </c>
      <c r="AF9" s="51">
        <f t="shared" si="0"/>
        <v>0</v>
      </c>
      <c r="AG9" s="39">
        <f>SUMPRODUCT((Synthèse!G$11:G$116="NA")*(Synthèse!$D$11:$D$116="AAA"))</f>
        <v>0</v>
      </c>
      <c r="AH9" s="39">
        <f>SUMPRODUCT((Synthèse!H$11:H$116="NA")*(Synthèse!$D$11:$D$116="AAA"))</f>
        <v>0</v>
      </c>
      <c r="AI9" s="39">
        <f>SUMPRODUCT((Synthèse!I$11:I$116="NA")*(Synthèse!$D$11:$D$116="AAA"))</f>
        <v>0</v>
      </c>
      <c r="AJ9" s="39">
        <f>SUMPRODUCT((Synthèse!J$11:J$116="NA")*(Synthèse!$D$11:$D$116="AAA"))</f>
        <v>0</v>
      </c>
      <c r="AK9" s="39">
        <f>SUMPRODUCT((Synthèse!K$11:K$116="NA")*(Synthèse!$D$11:$D$116="AAA"))</f>
        <v>0</v>
      </c>
      <c r="AL9" s="39">
        <f>SUMPRODUCT((Synthèse!L$11:L$116="NA")*(Synthèse!$D$11:$D$116="AAA"))</f>
        <v>0</v>
      </c>
      <c r="AM9" s="39">
        <f>SUMPRODUCT((Synthèse!M$11:M$116="NA")*(Synthèse!$D$11:$D$116="AAA"))</f>
        <v>0</v>
      </c>
      <c r="AN9" s="39">
        <f>SUMPRODUCT((Synthèse!N$11:N$116="NA")*(Synthèse!$D$11:$D$116="AAA"))</f>
        <v>0</v>
      </c>
    </row>
    <row r="10" spans="1:40" ht="28.8">
      <c r="A10" s="62"/>
      <c r="B10" s="67" t="str">
        <f>Modèle!B12</f>
        <v>Images</v>
      </c>
      <c r="C10" s="69" t="str">
        <f>Modèle!C12</f>
        <v>1.9</v>
      </c>
      <c r="D10" s="70" t="str">
        <f>Modèle!E12</f>
        <v>A</v>
      </c>
      <c r="E10" s="114">
        <f ca="1">COUNTIF(OFFSET(Synthèse!$G19,0,0,1,COUNTA(Synthèse!$10:$10)-6),"="&amp;$E$1)</f>
        <v>0</v>
      </c>
      <c r="F10" s="114">
        <f ca="1">COUNTIF(OFFSET(Synthèse!$G19,0,0,1,COUNTA(Synthèse!$10:$10)-6),"="&amp;$F$1)</f>
        <v>0</v>
      </c>
      <c r="G10" s="114">
        <f ca="1">COUNTIF(OFFSET(Synthèse!$G19,0,0,1,COUNTA(Synthèse!$10:$10)-6),"="&amp;$G$1)</f>
        <v>0</v>
      </c>
      <c r="H10" s="114">
        <f ca="1">COUNTIF(OFFSET(Synthèse!$G19,0,0,1,COUNTA(Synthèse!$10:$10)-6),"="&amp;$H$1)</f>
        <v>8</v>
      </c>
      <c r="I10" s="147">
        <f t="shared" ca="1" si="1"/>
        <v>8</v>
      </c>
      <c r="J10" s="62"/>
      <c r="L10" s="113" t="s">
        <v>198</v>
      </c>
      <c r="M10" s="112">
        <f t="shared" ca="1" si="3"/>
        <v>10</v>
      </c>
      <c r="N10" s="112">
        <f t="shared" ca="1" si="2"/>
        <v>31</v>
      </c>
      <c r="O10" s="112">
        <f t="shared" ca="1" si="2"/>
        <v>0</v>
      </c>
      <c r="P10" s="112">
        <f t="shared" ca="1" si="2"/>
        <v>39</v>
      </c>
      <c r="Q10" s="6"/>
      <c r="R10" s="6"/>
      <c r="T10" s="169" t="s">
        <v>54</v>
      </c>
      <c r="AB10" s="27" t="s">
        <v>709</v>
      </c>
      <c r="AC10" s="26"/>
      <c r="AE10" s="141" t="s">
        <v>710</v>
      </c>
      <c r="AF10" s="52">
        <f t="shared" si="0"/>
        <v>848</v>
      </c>
      <c r="AG10" s="42">
        <f t="shared" ref="AG10:AN10" si="4">SUM(AG$2:AG$5)</f>
        <v>106</v>
      </c>
      <c r="AH10" s="42">
        <f t="shared" si="4"/>
        <v>106</v>
      </c>
      <c r="AI10" s="42">
        <f t="shared" si="4"/>
        <v>106</v>
      </c>
      <c r="AJ10" s="42">
        <f t="shared" si="4"/>
        <v>106</v>
      </c>
      <c r="AK10" s="42">
        <f t="shared" si="4"/>
        <v>106</v>
      </c>
      <c r="AL10" s="42">
        <f t="shared" si="4"/>
        <v>106</v>
      </c>
      <c r="AM10" s="42">
        <f t="shared" si="4"/>
        <v>106</v>
      </c>
      <c r="AN10" s="42">
        <f t="shared" si="4"/>
        <v>106</v>
      </c>
    </row>
    <row r="11" spans="1:40" ht="28.8">
      <c r="A11" s="63"/>
      <c r="B11" s="68" t="str">
        <f>Modèle!B13</f>
        <v>Cadres</v>
      </c>
      <c r="C11" s="71" t="str">
        <f>Modèle!C13</f>
        <v>2.1</v>
      </c>
      <c r="D11" s="72" t="str">
        <f>Modèle!E13</f>
        <v>A</v>
      </c>
      <c r="E11" s="114">
        <f ca="1">COUNTIF(OFFSET(Synthèse!$G20,0,0,1,COUNTA(Synthèse!$10:$10)-6),"="&amp;$E$1)</f>
        <v>0</v>
      </c>
      <c r="F11" s="114">
        <f ca="1">COUNTIF(OFFSET(Synthèse!$G20,0,0,1,COUNTA(Synthèse!$10:$10)-6),"="&amp;$F$1)</f>
        <v>0</v>
      </c>
      <c r="G11" s="114">
        <f ca="1">COUNTIF(OFFSET(Synthèse!$G20,0,0,1,COUNTA(Synthèse!$10:$10)-6),"="&amp;$G$1)</f>
        <v>0</v>
      </c>
      <c r="H11" s="114">
        <f ca="1">COUNTIF(OFFSET(Synthèse!$G20,0,0,1,COUNTA(Synthèse!$10:$10)-6),"="&amp;$H$1)</f>
        <v>8</v>
      </c>
      <c r="I11" s="147">
        <f t="shared" ca="1" si="1"/>
        <v>8</v>
      </c>
      <c r="J11" s="62"/>
      <c r="L11" s="113" t="s">
        <v>231</v>
      </c>
      <c r="M11" s="112">
        <f t="shared" ca="1" si="3"/>
        <v>9</v>
      </c>
      <c r="N11" s="112">
        <f t="shared" ca="1" si="2"/>
        <v>15</v>
      </c>
      <c r="O11" s="112">
        <f t="shared" ca="1" si="2"/>
        <v>0</v>
      </c>
      <c r="P11" s="112">
        <f t="shared" ca="1" si="2"/>
        <v>8</v>
      </c>
      <c r="Q11" s="6"/>
      <c r="R11" s="6"/>
      <c r="T11" s="96" t="s">
        <v>711</v>
      </c>
      <c r="AB11" s="21" t="s">
        <v>712</v>
      </c>
      <c r="AC11" s="21" t="s">
        <v>713</v>
      </c>
      <c r="AE11" s="142" t="s">
        <v>714</v>
      </c>
      <c r="AF11" s="37">
        <f t="shared" si="0"/>
        <v>848</v>
      </c>
      <c r="AG11" s="37">
        <f t="shared" ref="AG11:AN11" si="5">SUM(AG$2:AG$9)</f>
        <v>106</v>
      </c>
      <c r="AH11" s="37">
        <f t="shared" si="5"/>
        <v>106</v>
      </c>
      <c r="AI11" s="37">
        <f t="shared" si="5"/>
        <v>106</v>
      </c>
      <c r="AJ11" s="37">
        <f t="shared" si="5"/>
        <v>106</v>
      </c>
      <c r="AK11" s="37">
        <f t="shared" si="5"/>
        <v>106</v>
      </c>
      <c r="AL11" s="37">
        <f t="shared" si="5"/>
        <v>106</v>
      </c>
      <c r="AM11" s="37">
        <f t="shared" si="5"/>
        <v>106</v>
      </c>
      <c r="AN11" s="37">
        <f t="shared" si="5"/>
        <v>106</v>
      </c>
    </row>
    <row r="12" spans="1:40" ht="28.8">
      <c r="A12" s="63"/>
      <c r="B12" s="68" t="str">
        <f>Modèle!B14</f>
        <v>Cadres</v>
      </c>
      <c r="C12" s="71" t="str">
        <f>Modèle!C14</f>
        <v>2.2</v>
      </c>
      <c r="D12" s="72" t="str">
        <f>Modèle!E14</f>
        <v>A</v>
      </c>
      <c r="E12" s="114">
        <f ca="1">COUNTIF(OFFSET(Synthèse!$G21,0,0,1,COUNTA(Synthèse!$10:$10)-6),"="&amp;$E$1)</f>
        <v>0</v>
      </c>
      <c r="F12" s="114">
        <f ca="1">COUNTIF(OFFSET(Synthèse!$G21,0,0,1,COUNTA(Synthèse!$10:$10)-6),"="&amp;$F$1)</f>
        <v>0</v>
      </c>
      <c r="G12" s="114">
        <f ca="1">COUNTIF(OFFSET(Synthèse!$G21,0,0,1,COUNTA(Synthèse!$10:$10)-6),"="&amp;$G$1)</f>
        <v>0</v>
      </c>
      <c r="H12" s="114">
        <f ca="1">COUNTIF(OFFSET(Synthèse!$G21,0,0,1,COUNTA(Synthèse!$10:$10)-6),"="&amp;$H$1)</f>
        <v>8</v>
      </c>
      <c r="I12" s="147">
        <f t="shared" ca="1" si="1"/>
        <v>8</v>
      </c>
      <c r="J12" s="62"/>
      <c r="L12" s="113" t="s">
        <v>245</v>
      </c>
      <c r="M12" s="112">
        <f t="shared" ca="1" si="3"/>
        <v>7</v>
      </c>
      <c r="N12" s="112">
        <f t="shared" ca="1" si="2"/>
        <v>66</v>
      </c>
      <c r="O12" s="112">
        <f t="shared" ca="1" si="2"/>
        <v>0</v>
      </c>
      <c r="P12" s="112">
        <f t="shared" ca="1" si="2"/>
        <v>39</v>
      </c>
      <c r="Q12" s="6"/>
      <c r="R12" s="6"/>
      <c r="T12" s="96" t="s">
        <v>227</v>
      </c>
      <c r="AB12" s="21" t="s">
        <v>715</v>
      </c>
      <c r="AC12" s="21" t="s">
        <v>716</v>
      </c>
      <c r="AE12" s="143"/>
      <c r="AF12" s="34"/>
      <c r="AG12" s="138" t="s">
        <v>8</v>
      </c>
      <c r="AH12" s="138" t="s">
        <v>8</v>
      </c>
      <c r="AI12" s="138" t="s">
        <v>8</v>
      </c>
      <c r="AJ12" s="138" t="s">
        <v>8</v>
      </c>
      <c r="AK12" s="138" t="s">
        <v>8</v>
      </c>
      <c r="AL12" s="138" t="s">
        <v>8</v>
      </c>
      <c r="AM12" s="138" t="s">
        <v>8</v>
      </c>
      <c r="AN12" s="138" t="s">
        <v>8</v>
      </c>
    </row>
    <row r="13" spans="1:40">
      <c r="A13" s="63"/>
      <c r="B13" s="67" t="str">
        <f>Modèle!B15</f>
        <v>Couleurs</v>
      </c>
      <c r="C13" s="69" t="str">
        <f>Modèle!C15</f>
        <v>3.1</v>
      </c>
      <c r="D13" s="70" t="str">
        <f>Modèle!E15</f>
        <v>A</v>
      </c>
      <c r="E13" s="114">
        <f ca="1">COUNTIF(OFFSET(Synthèse!$G22,0,0,1,COUNTA(Synthèse!$10:$10)-6),"="&amp;$E$1)</f>
        <v>0</v>
      </c>
      <c r="F13" s="114">
        <f ca="1">COUNTIF(OFFSET(Synthèse!$G22,0,0,1,COUNTA(Synthèse!$10:$10)-6),"="&amp;$F$1)</f>
        <v>2</v>
      </c>
      <c r="G13" s="114">
        <f ca="1">COUNTIF(OFFSET(Synthèse!$G22,0,0,1,COUNTA(Synthèse!$10:$10)-6),"="&amp;$G$1)</f>
        <v>0</v>
      </c>
      <c r="H13" s="114">
        <f ca="1">COUNTIF(OFFSET(Synthèse!$G22,0,0,1,COUNTA(Synthèse!$10:$10)-6),"="&amp;$H$1)</f>
        <v>6</v>
      </c>
      <c r="I13" s="147">
        <f t="shared" ca="1" si="1"/>
        <v>8</v>
      </c>
      <c r="J13" s="62"/>
      <c r="L13" s="111" t="s">
        <v>288</v>
      </c>
      <c r="M13" s="112">
        <f t="shared" ca="1" si="3"/>
        <v>8</v>
      </c>
      <c r="N13" s="112">
        <f t="shared" ca="1" si="2"/>
        <v>34</v>
      </c>
      <c r="O13" s="112">
        <f t="shared" ca="1" si="2"/>
        <v>0</v>
      </c>
      <c r="P13" s="112">
        <f t="shared" ca="1" si="2"/>
        <v>62</v>
      </c>
      <c r="Q13" s="6"/>
      <c r="R13" s="6"/>
      <c r="T13" s="96" t="s">
        <v>178</v>
      </c>
      <c r="AB13" s="21" t="s">
        <v>717</v>
      </c>
      <c r="AC13" s="21" t="s">
        <v>718</v>
      </c>
      <c r="AE13" s="144" t="s">
        <v>719</v>
      </c>
      <c r="AF13" s="35"/>
      <c r="AG13" s="40">
        <f t="shared" ref="AG13:AH15" si="6">IF(AG$10=0,0,CEILING(AG2/AG$10*100,0.5))</f>
        <v>32.5</v>
      </c>
      <c r="AH13" s="40">
        <f t="shared" si="6"/>
        <v>30.5</v>
      </c>
      <c r="AI13" s="40">
        <f t="shared" ref="AI13:AN13" si="7">IF(AI$10=0,0,CEILING(AI2/AI$10*100,0.5))</f>
        <v>30.5</v>
      </c>
      <c r="AJ13" s="40">
        <f t="shared" si="7"/>
        <v>23</v>
      </c>
      <c r="AK13" s="40">
        <f t="shared" si="7"/>
        <v>22</v>
      </c>
      <c r="AL13" s="40">
        <f t="shared" si="7"/>
        <v>23</v>
      </c>
      <c r="AM13" s="40">
        <f t="shared" si="7"/>
        <v>27.5</v>
      </c>
      <c r="AN13" s="40">
        <f t="shared" si="7"/>
        <v>35</v>
      </c>
    </row>
    <row r="14" spans="1:40">
      <c r="A14" s="63"/>
      <c r="B14" s="67" t="str">
        <f>Modèle!B16</f>
        <v>Couleurs</v>
      </c>
      <c r="C14" s="69" t="str">
        <f>Modèle!C16</f>
        <v>3.2</v>
      </c>
      <c r="D14" s="70" t="str">
        <f>Modèle!E16</f>
        <v>AA</v>
      </c>
      <c r="E14" s="114">
        <f ca="1">COUNTIF(OFFSET(Synthèse!$G23,0,0,1,COUNTA(Synthèse!$10:$10)-6),"="&amp;$E$1)</f>
        <v>0</v>
      </c>
      <c r="F14" s="114">
        <f ca="1">COUNTIF(OFFSET(Synthèse!$G23,0,0,1,COUNTA(Synthèse!$10:$10)-6),"="&amp;$F$1)</f>
        <v>8</v>
      </c>
      <c r="G14" s="114">
        <f ca="1">COUNTIF(OFFSET(Synthèse!$G23,0,0,1,COUNTA(Synthèse!$10:$10)-6),"="&amp;$G$1)</f>
        <v>0</v>
      </c>
      <c r="H14" s="114">
        <f ca="1">COUNTIF(OFFSET(Synthèse!$G23,0,0,1,COUNTA(Synthèse!$10:$10)-6),"="&amp;$H$1)</f>
        <v>0</v>
      </c>
      <c r="I14" s="147">
        <f t="shared" ca="1" si="1"/>
        <v>8</v>
      </c>
      <c r="J14" s="62"/>
      <c r="L14" s="111" t="s">
        <v>328</v>
      </c>
      <c r="M14" s="112">
        <f t="shared" ca="1" si="3"/>
        <v>14</v>
      </c>
      <c r="N14" s="112">
        <f t="shared" ca="1" si="2"/>
        <v>19</v>
      </c>
      <c r="O14" s="112">
        <f t="shared" ca="1" si="2"/>
        <v>0</v>
      </c>
      <c r="P14" s="112">
        <f t="shared" ca="1" si="2"/>
        <v>55</v>
      </c>
      <c r="Q14" s="6"/>
      <c r="R14" s="6"/>
      <c r="T14" s="96" t="s">
        <v>374</v>
      </c>
      <c r="AB14" s="21" t="s">
        <v>720</v>
      </c>
      <c r="AC14" s="21" t="s">
        <v>721</v>
      </c>
      <c r="AE14" s="144" t="s">
        <v>722</v>
      </c>
      <c r="AF14" s="35"/>
      <c r="AG14" s="40">
        <f t="shared" si="6"/>
        <v>5</v>
      </c>
      <c r="AH14" s="40">
        <f t="shared" si="6"/>
        <v>13.5</v>
      </c>
      <c r="AI14" s="40">
        <f t="shared" ref="AI14:AN14" si="8">IF(AI$10=0,0,CEILING(AI3/AI$10*100,0.5))</f>
        <v>13.5</v>
      </c>
      <c r="AJ14" s="40">
        <f t="shared" si="8"/>
        <v>7</v>
      </c>
      <c r="AK14" s="40">
        <f t="shared" si="8"/>
        <v>6</v>
      </c>
      <c r="AL14" s="40">
        <f t="shared" si="8"/>
        <v>7</v>
      </c>
      <c r="AM14" s="40">
        <f t="shared" si="8"/>
        <v>12.5</v>
      </c>
      <c r="AN14" s="40">
        <f t="shared" si="8"/>
        <v>10.5</v>
      </c>
    </row>
    <row r="15" spans="1:40">
      <c r="A15" s="63"/>
      <c r="B15" s="67" t="str">
        <f>Modèle!B17</f>
        <v>Couleurs</v>
      </c>
      <c r="C15" s="69" t="str">
        <f>Modèle!C17</f>
        <v>3.3</v>
      </c>
      <c r="D15" s="70" t="str">
        <f>Modèle!E17</f>
        <v>AA</v>
      </c>
      <c r="E15" s="114">
        <f ca="1">COUNTIF(OFFSET(Synthèse!$G24,0,0,1,COUNTA(Synthèse!$10:$10)-6),"="&amp;$E$1)</f>
        <v>0</v>
      </c>
      <c r="F15" s="114">
        <f ca="1">COUNTIF(OFFSET(Synthèse!$G24,0,0,1,COUNTA(Synthèse!$10:$10)-6),"="&amp;$F$1)</f>
        <v>8</v>
      </c>
      <c r="G15" s="114">
        <f ca="1">COUNTIF(OFFSET(Synthèse!$G24,0,0,1,COUNTA(Synthèse!$10:$10)-6),"="&amp;$G$1)</f>
        <v>0</v>
      </c>
      <c r="H15" s="114">
        <f ca="1">COUNTIF(OFFSET(Synthèse!$G24,0,0,1,COUNTA(Synthèse!$10:$10)-6),"="&amp;$H$1)</f>
        <v>0</v>
      </c>
      <c r="I15" s="147">
        <f t="shared" ca="1" si="1"/>
        <v>8</v>
      </c>
      <c r="J15" s="62"/>
      <c r="L15" s="111" t="s">
        <v>362</v>
      </c>
      <c r="M15" s="112">
        <f t="shared" ca="1" si="3"/>
        <v>8</v>
      </c>
      <c r="N15" s="112">
        <f t="shared" ca="1" si="2"/>
        <v>24</v>
      </c>
      <c r="O15" s="112">
        <f t="shared" ca="1" si="2"/>
        <v>0</v>
      </c>
      <c r="P15" s="112">
        <f t="shared" ca="1" si="2"/>
        <v>64</v>
      </c>
      <c r="Q15" s="6"/>
      <c r="R15" s="6"/>
      <c r="AE15" s="144" t="s">
        <v>723</v>
      </c>
      <c r="AF15" s="35"/>
      <c r="AG15" s="40">
        <f t="shared" si="6"/>
        <v>0</v>
      </c>
      <c r="AH15" s="40">
        <f t="shared" si="6"/>
        <v>0</v>
      </c>
      <c r="AI15" s="40">
        <f t="shared" ref="AI15:AN15" si="9">IF(AI$10=0,0,CEILING(AI4/AI$10*100,0.5))</f>
        <v>0</v>
      </c>
      <c r="AJ15" s="40">
        <f t="shared" si="9"/>
        <v>0</v>
      </c>
      <c r="AK15" s="40">
        <f t="shared" si="9"/>
        <v>0</v>
      </c>
      <c r="AL15" s="40">
        <f t="shared" si="9"/>
        <v>0</v>
      </c>
      <c r="AM15" s="40">
        <f t="shared" si="9"/>
        <v>0</v>
      </c>
      <c r="AN15" s="40">
        <f t="shared" si="9"/>
        <v>0</v>
      </c>
    </row>
    <row r="16" spans="1:40" ht="28.8">
      <c r="A16" s="63"/>
      <c r="B16" s="125" t="str">
        <f>Modèle!B18</f>
        <v>Multimédia</v>
      </c>
      <c r="C16" s="126" t="str">
        <f>Modèle!C18</f>
        <v>4.1</v>
      </c>
      <c r="D16" s="127" t="str">
        <f>Modèle!E18</f>
        <v>A</v>
      </c>
      <c r="E16" s="114">
        <f ca="1">COUNTIF(OFFSET(Synthèse!$G25,0,0,1,COUNTA(Synthèse!$10:$10)-6),"="&amp;$E$1)</f>
        <v>0</v>
      </c>
      <c r="F16" s="114">
        <f ca="1">COUNTIF(OFFSET(Synthèse!$G25,0,0,1,COUNTA(Synthèse!$10:$10)-6),"="&amp;$F$1)</f>
        <v>0</v>
      </c>
      <c r="G16" s="114">
        <f ca="1">COUNTIF(OFFSET(Synthèse!$G25,0,0,1,COUNTA(Synthèse!$10:$10)-6),"="&amp;$G$1)</f>
        <v>0</v>
      </c>
      <c r="H16" s="114">
        <f ca="1">COUNTIF(OFFSET(Synthèse!$G25,0,0,1,COUNTA(Synthèse!$10:$10)-6),"="&amp;$H$1)</f>
        <v>8</v>
      </c>
      <c r="I16" s="147">
        <f t="shared" ca="1" si="1"/>
        <v>8</v>
      </c>
      <c r="J16" s="62"/>
      <c r="Q16" s="6"/>
      <c r="R16" s="6"/>
      <c r="AE16" s="145" t="s">
        <v>724</v>
      </c>
      <c r="AF16" s="35"/>
      <c r="AG16" s="41">
        <f t="shared" ref="AG16:AH16" si="10">IF(ISERROR(INT(AG2*100/(SUM(AG$2:AG$3)))),0,INT(AG2*100/(SUM(AG$2:AG$3))))</f>
        <v>87</v>
      </c>
      <c r="AH16" s="41">
        <f t="shared" si="10"/>
        <v>69</v>
      </c>
      <c r="AI16" s="41">
        <f t="shared" ref="AI16:AN16" si="11">IF(ISERROR(INT(AI2*100/(SUM(AI$2:AI$3)))),0,INT(AI2*100/(SUM(AI$2:AI$3))))</f>
        <v>69</v>
      </c>
      <c r="AJ16" s="41">
        <f t="shared" si="11"/>
        <v>77</v>
      </c>
      <c r="AK16" s="41">
        <f t="shared" si="11"/>
        <v>79</v>
      </c>
      <c r="AL16" s="41">
        <f t="shared" si="11"/>
        <v>77</v>
      </c>
      <c r="AM16" s="41">
        <f t="shared" si="11"/>
        <v>69</v>
      </c>
      <c r="AN16" s="41">
        <f t="shared" si="11"/>
        <v>77</v>
      </c>
    </row>
    <row r="17" spans="1:20">
      <c r="A17" s="63"/>
      <c r="B17" s="125" t="str">
        <f>Modèle!B19</f>
        <v>Multimédia</v>
      </c>
      <c r="C17" s="126" t="str">
        <f>Modèle!C19</f>
        <v>4.2</v>
      </c>
      <c r="D17" s="127" t="str">
        <f>Modèle!E19</f>
        <v>A</v>
      </c>
      <c r="E17" s="114">
        <f ca="1">COUNTIF(OFFSET(Synthèse!$G26,0,0,1,COUNTA(Synthèse!$10:$10)-6),"="&amp;$E$1)</f>
        <v>0</v>
      </c>
      <c r="F17" s="114">
        <f ca="1">COUNTIF(OFFSET(Synthèse!$G26,0,0,1,COUNTA(Synthèse!$10:$10)-6),"="&amp;$F$1)</f>
        <v>0</v>
      </c>
      <c r="G17" s="114">
        <f ca="1">COUNTIF(OFFSET(Synthèse!$G26,0,0,1,COUNTA(Synthèse!$10:$10)-6),"="&amp;$G$1)</f>
        <v>0</v>
      </c>
      <c r="H17" s="114">
        <f ca="1">COUNTIF(OFFSET(Synthèse!$G26,0,0,1,COUNTA(Synthèse!$10:$10)-6),"="&amp;$H$1)</f>
        <v>8</v>
      </c>
      <c r="I17" s="147">
        <f t="shared" ca="1" si="1"/>
        <v>8</v>
      </c>
      <c r="J17" s="62"/>
      <c r="L17" s="121" t="s">
        <v>682</v>
      </c>
      <c r="M17" s="122">
        <f ca="1">SUM(M3:M15)</f>
        <v>77</v>
      </c>
      <c r="N17" s="122">
        <f ca="1">SUM(N3:N15)</f>
        <v>235</v>
      </c>
      <c r="O17" s="122">
        <f ca="1">SUM(O3:O15)</f>
        <v>0</v>
      </c>
      <c r="P17" s="122">
        <f ca="1">SUM(P3:P15)</f>
        <v>536</v>
      </c>
      <c r="Q17" s="6"/>
      <c r="R17" s="6"/>
    </row>
    <row r="18" spans="1:20">
      <c r="A18" s="63"/>
      <c r="B18" s="125" t="str">
        <f>Modèle!B20</f>
        <v>Multimédia</v>
      </c>
      <c r="C18" s="126" t="str">
        <f>Modèle!C20</f>
        <v>4.3</v>
      </c>
      <c r="D18" s="127" t="str">
        <f>Modèle!E20</f>
        <v>A</v>
      </c>
      <c r="E18" s="114">
        <f ca="1">COUNTIF(OFFSET(Synthèse!$G27,0,0,1,COUNTA(Synthèse!$10:$10)-6),"="&amp;$E$1)</f>
        <v>0</v>
      </c>
      <c r="F18" s="114">
        <f ca="1">COUNTIF(OFFSET(Synthèse!$G27,0,0,1,COUNTA(Synthèse!$10:$10)-6),"="&amp;$F$1)</f>
        <v>0</v>
      </c>
      <c r="G18" s="114">
        <f ca="1">COUNTIF(OFFSET(Synthèse!$G27,0,0,1,COUNTA(Synthèse!$10:$10)-6),"="&amp;$G$1)</f>
        <v>0</v>
      </c>
      <c r="H18" s="114">
        <f ca="1">COUNTIF(OFFSET(Synthèse!$G27,0,0,1,COUNTA(Synthèse!$10:$10)-6),"="&amp;$H$1)</f>
        <v>8</v>
      </c>
      <c r="I18" s="147">
        <f t="shared" ca="1" si="1"/>
        <v>8</v>
      </c>
      <c r="J18" s="62"/>
      <c r="L18" s="121" t="s">
        <v>725</v>
      </c>
      <c r="M18" s="123">
        <f ca="1">IF(M17+N17&gt;0,(100/(M17+N17))*M17,"")</f>
        <v>24.679487179487182</v>
      </c>
      <c r="N18" s="123">
        <f ca="1">IF(M17+N17&gt;0,(100/(M17+N17))*N17,"")</f>
        <v>75.320512820512832</v>
      </c>
      <c r="Q18" s="6"/>
      <c r="R18" s="6"/>
    </row>
    <row r="19" spans="1:20">
      <c r="A19" s="63"/>
      <c r="B19" s="125" t="str">
        <f>Modèle!B21</f>
        <v>Multimédia</v>
      </c>
      <c r="C19" s="126" t="str">
        <f>Modèle!C21</f>
        <v>4.4</v>
      </c>
      <c r="D19" s="127" t="str">
        <f>Modèle!E21</f>
        <v>A</v>
      </c>
      <c r="E19" s="114">
        <f ca="1">COUNTIF(OFFSET(Synthèse!$G28,0,0,1,COUNTA(Synthèse!$10:$10)-6),"="&amp;$E$1)</f>
        <v>0</v>
      </c>
      <c r="F19" s="114">
        <f ca="1">COUNTIF(OFFSET(Synthèse!$G28,0,0,1,COUNTA(Synthèse!$10:$10)-6),"="&amp;$F$1)</f>
        <v>0</v>
      </c>
      <c r="G19" s="114">
        <f ca="1">COUNTIF(OFFSET(Synthèse!$G28,0,0,1,COUNTA(Synthèse!$10:$10)-6),"="&amp;$G$1)</f>
        <v>0</v>
      </c>
      <c r="H19" s="114">
        <f ca="1">COUNTIF(OFFSET(Synthèse!$G28,0,0,1,COUNTA(Synthèse!$10:$10)-6),"="&amp;$H$1)</f>
        <v>8</v>
      </c>
      <c r="I19" s="147">
        <f t="shared" ca="1" si="1"/>
        <v>8</v>
      </c>
      <c r="J19" s="62"/>
      <c r="Q19" s="6"/>
      <c r="R19" s="6"/>
    </row>
    <row r="20" spans="1:20">
      <c r="A20" s="63"/>
      <c r="B20" s="125" t="str">
        <f>Modèle!B22</f>
        <v>Multimédia</v>
      </c>
      <c r="C20" s="126" t="str">
        <f>Modèle!C22</f>
        <v>4.5</v>
      </c>
      <c r="D20" s="127" t="str">
        <f>Modèle!E22</f>
        <v>AA</v>
      </c>
      <c r="E20" s="114">
        <f ca="1">COUNTIF(OFFSET(Synthèse!$G29,0,0,1,COUNTA(Synthèse!$10:$10)-6),"="&amp;$E$1)</f>
        <v>0</v>
      </c>
      <c r="F20" s="114">
        <f ca="1">COUNTIF(OFFSET(Synthèse!$G29,0,0,1,COUNTA(Synthèse!$10:$10)-6),"="&amp;$F$1)</f>
        <v>0</v>
      </c>
      <c r="G20" s="114">
        <f ca="1">COUNTIF(OFFSET(Synthèse!$G29,0,0,1,COUNTA(Synthèse!$10:$10)-6),"="&amp;$G$1)</f>
        <v>0</v>
      </c>
      <c r="H20" s="114">
        <f ca="1">COUNTIF(OFFSET(Synthèse!$G29,0,0,1,COUNTA(Synthèse!$10:$10)-6),"="&amp;$H$1)</f>
        <v>8</v>
      </c>
      <c r="I20" s="147">
        <f t="shared" ca="1" si="1"/>
        <v>8</v>
      </c>
      <c r="J20" s="62"/>
      <c r="L20" s="257" t="s">
        <v>726</v>
      </c>
      <c r="M20" s="257"/>
      <c r="N20" s="257"/>
      <c r="O20"/>
      <c r="P20"/>
      <c r="Q20" s="6"/>
      <c r="R20" s="6"/>
    </row>
    <row r="21" spans="1:20">
      <c r="A21" s="63"/>
      <c r="B21" s="125" t="str">
        <f>Modèle!B23</f>
        <v>Multimédia</v>
      </c>
      <c r="C21" s="126" t="str">
        <f>Modèle!C23</f>
        <v>4.6</v>
      </c>
      <c r="D21" s="127" t="str">
        <f>Modèle!E23</f>
        <v>AA</v>
      </c>
      <c r="E21" s="114">
        <f ca="1">COUNTIF(OFFSET(Synthèse!$G30,0,0,1,COUNTA(Synthèse!$10:$10)-6),"="&amp;$E$1)</f>
        <v>0</v>
      </c>
      <c r="F21" s="114">
        <f ca="1">COUNTIF(OFFSET(Synthèse!$G30,0,0,1,COUNTA(Synthèse!$10:$10)-6),"="&amp;$F$1)</f>
        <v>0</v>
      </c>
      <c r="G21" s="114">
        <f ca="1">COUNTIF(OFFSET(Synthèse!$G30,0,0,1,COUNTA(Synthèse!$10:$10)-6),"="&amp;$G$1)</f>
        <v>0</v>
      </c>
      <c r="H21" s="114">
        <f ca="1">COUNTIF(OFFSET(Synthèse!$G30,0,0,1,COUNTA(Synthèse!$10:$10)-6),"="&amp;$H$1)</f>
        <v>8</v>
      </c>
      <c r="I21" s="147">
        <f t="shared" ca="1" si="1"/>
        <v>8</v>
      </c>
      <c r="J21" s="62"/>
      <c r="L21" s="124" t="s">
        <v>727</v>
      </c>
      <c r="M21" s="16" t="s">
        <v>725</v>
      </c>
      <c r="N21" s="16" t="s">
        <v>728</v>
      </c>
      <c r="P21"/>
      <c r="Q21" s="6"/>
      <c r="R21" s="6"/>
    </row>
    <row r="22" spans="1:20">
      <c r="A22" s="63"/>
      <c r="B22" s="125" t="str">
        <f>Modèle!B24</f>
        <v>Multimédia</v>
      </c>
      <c r="C22" s="126" t="str">
        <f>Modèle!C24</f>
        <v>4.7</v>
      </c>
      <c r="D22" s="127" t="str">
        <f>Modèle!E24</f>
        <v>A</v>
      </c>
      <c r="E22" s="114">
        <f ca="1">COUNTIF(OFFSET(Synthèse!$G31,0,0,1,COUNTA(Synthèse!$10:$10)-6),"="&amp;$E$1)</f>
        <v>2</v>
      </c>
      <c r="F22" s="114">
        <f ca="1">COUNTIF(OFFSET(Synthèse!$G31,0,0,1,COUNTA(Synthèse!$10:$10)-6),"="&amp;$F$1)</f>
        <v>0</v>
      </c>
      <c r="G22" s="114">
        <f ca="1">COUNTIF(OFFSET(Synthèse!$G31,0,0,1,COUNTA(Synthèse!$10:$10)-6),"="&amp;$G$1)</f>
        <v>0</v>
      </c>
      <c r="H22" s="114">
        <f ca="1">COUNTIF(OFFSET(Synthèse!$G31,0,0,1,COUNTA(Synthèse!$10:$10)-6),"="&amp;$H$1)</f>
        <v>6</v>
      </c>
      <c r="I22" s="147">
        <f t="shared" ca="1" si="1"/>
        <v>8</v>
      </c>
      <c r="J22" s="62"/>
      <c r="L22" s="18" t="s">
        <v>729</v>
      </c>
      <c r="M22" s="64">
        <f ca="1">IF(N22+N23&gt;0,(100/(N22+N23))*N22,"")</f>
        <v>30.76923076923077</v>
      </c>
      <c r="N22" s="17">
        <f ca="1">COUNTIF(E2:E258,"&gt;0")</f>
        <v>20</v>
      </c>
      <c r="P22"/>
      <c r="Q22" s="6"/>
      <c r="R22" s="6"/>
    </row>
    <row r="23" spans="1:20">
      <c r="A23" s="63"/>
      <c r="B23" s="125" t="str">
        <f>Modèle!B25</f>
        <v>Multimédia</v>
      </c>
      <c r="C23" s="126" t="str">
        <f>Modèle!C25</f>
        <v>4.8</v>
      </c>
      <c r="D23" s="127" t="str">
        <f>Modèle!E25</f>
        <v>A</v>
      </c>
      <c r="E23" s="114">
        <f ca="1">COUNTIF(OFFSET(Synthèse!$G32,0,0,1,COUNTA(Synthèse!$10:$10)-6),"="&amp;$E$1)</f>
        <v>0</v>
      </c>
      <c r="F23" s="114">
        <f ca="1">COUNTIF(OFFSET(Synthèse!$G32,0,0,1,COUNTA(Synthèse!$10:$10)-6),"="&amp;$F$1)</f>
        <v>0</v>
      </c>
      <c r="G23" s="114">
        <f ca="1">COUNTIF(OFFSET(Synthèse!$G32,0,0,1,COUNTA(Synthèse!$10:$10)-6),"="&amp;$G$1)</f>
        <v>0</v>
      </c>
      <c r="H23" s="114">
        <f ca="1">COUNTIF(OFFSET(Synthèse!$G32,0,0,1,COUNTA(Synthèse!$10:$10)-6),"="&amp;$H$1)</f>
        <v>8</v>
      </c>
      <c r="I23" s="147">
        <f t="shared" ca="1" si="1"/>
        <v>8</v>
      </c>
      <c r="J23" s="62"/>
      <c r="L23" s="18" t="s">
        <v>730</v>
      </c>
      <c r="M23" s="64">
        <f ca="1">IF(N22+N23&gt;0,(100/(N22+N23))*N23,"")</f>
        <v>69.230769230769241</v>
      </c>
      <c r="N23" s="17">
        <f ca="1">COUNTIF(F2:F258,"&gt;0")</f>
        <v>45</v>
      </c>
      <c r="P23"/>
      <c r="Q23" s="6"/>
      <c r="R23" s="6"/>
    </row>
    <row r="24" spans="1:20">
      <c r="A24" s="62"/>
      <c r="B24" s="125" t="str">
        <f>Modèle!B26</f>
        <v>Multimédia</v>
      </c>
      <c r="C24" s="126" t="str">
        <f>Modèle!C26</f>
        <v>4.9</v>
      </c>
      <c r="D24" s="127" t="str">
        <f>Modèle!E26</f>
        <v>A</v>
      </c>
      <c r="E24" s="114">
        <f ca="1">COUNTIF(OFFSET(Synthèse!$G33,0,0,1,COUNTA(Synthèse!$10:$10)-6),"="&amp;$E$1)</f>
        <v>0</v>
      </c>
      <c r="F24" s="114">
        <f ca="1">COUNTIF(OFFSET(Synthèse!$G33,0,0,1,COUNTA(Synthèse!$10:$10)-6),"="&amp;$F$1)</f>
        <v>0</v>
      </c>
      <c r="G24" s="114">
        <f ca="1">COUNTIF(OFFSET(Synthèse!$G33,0,0,1,COUNTA(Synthèse!$10:$10)-6),"="&amp;$G$1)</f>
        <v>0</v>
      </c>
      <c r="H24" s="114">
        <f ca="1">COUNTIF(OFFSET(Synthèse!$G33,0,0,1,COUNTA(Synthèse!$10:$10)-6),"="&amp;$H$1)</f>
        <v>8</v>
      </c>
      <c r="I24" s="147">
        <f t="shared" ca="1" si="1"/>
        <v>8</v>
      </c>
      <c r="J24" s="62"/>
      <c r="L24"/>
      <c r="M24"/>
      <c r="N24"/>
      <c r="O24"/>
      <c r="P24"/>
      <c r="Q24" s="6"/>
      <c r="R24" s="6"/>
    </row>
    <row r="25" spans="1:20">
      <c r="A25" s="62"/>
      <c r="B25" s="68" t="str">
        <f>Modèle!B27</f>
        <v>Multimédia</v>
      </c>
      <c r="C25" s="71" t="str">
        <f>Modèle!C27</f>
        <v>4.10</v>
      </c>
      <c r="D25" s="72" t="str">
        <f>Modèle!E27</f>
        <v>A</v>
      </c>
      <c r="E25" s="114">
        <f ca="1">COUNTIF(OFFSET(Synthèse!$G34,0,0,1,COUNTA(Synthèse!$10:$10)-6),"="&amp;$E$1)</f>
        <v>0</v>
      </c>
      <c r="F25" s="114">
        <f ca="1">COUNTIF(OFFSET(Synthèse!$G34,0,0,1,COUNTA(Synthèse!$10:$10)-6),"="&amp;$F$1)</f>
        <v>0</v>
      </c>
      <c r="G25" s="114">
        <f ca="1">COUNTIF(OFFSET(Synthèse!$G34,0,0,1,COUNTA(Synthèse!$10:$10)-6),"="&amp;$G$1)</f>
        <v>0</v>
      </c>
      <c r="H25" s="114">
        <f ca="1">COUNTIF(OFFSET(Synthèse!$G34,0,0,1,COUNTA(Synthèse!$10:$10)-6),"="&amp;$H$1)</f>
        <v>8</v>
      </c>
      <c r="I25" s="147">
        <f t="shared" ca="1" si="1"/>
        <v>8</v>
      </c>
      <c r="J25" s="62"/>
      <c r="L25"/>
      <c r="M25"/>
      <c r="N25"/>
      <c r="O25"/>
      <c r="P25"/>
      <c r="Q25" s="6"/>
      <c r="R25" s="6"/>
    </row>
    <row r="26" spans="1:20">
      <c r="A26" s="62"/>
      <c r="B26" s="68" t="str">
        <f>Modèle!B28</f>
        <v>Multimédia</v>
      </c>
      <c r="C26" s="71" t="str">
        <f>Modèle!C28</f>
        <v>4.11</v>
      </c>
      <c r="D26" s="72" t="str">
        <f>Modèle!E28</f>
        <v>A</v>
      </c>
      <c r="E26" s="114">
        <f ca="1">COUNTIF(OFFSET(Synthèse!$G35,0,0,1,COUNTA(Synthèse!$10:$10)-6),"="&amp;$E$1)</f>
        <v>2</v>
      </c>
      <c r="F26" s="114">
        <f ca="1">COUNTIF(OFFSET(Synthèse!$G35,0,0,1,COUNTA(Synthèse!$10:$10)-6),"="&amp;$F$1)</f>
        <v>0</v>
      </c>
      <c r="G26" s="114">
        <f ca="1">COUNTIF(OFFSET(Synthèse!$G35,0,0,1,COUNTA(Synthèse!$10:$10)-6),"="&amp;$G$1)</f>
        <v>0</v>
      </c>
      <c r="H26" s="114">
        <f ca="1">COUNTIF(OFFSET(Synthèse!$G35,0,0,1,COUNTA(Synthèse!$10:$10)-6),"="&amp;$H$1)</f>
        <v>6</v>
      </c>
      <c r="I26" s="147">
        <f t="shared" ca="1" si="1"/>
        <v>8</v>
      </c>
      <c r="J26" s="62"/>
      <c r="L26" s="257" t="s">
        <v>731</v>
      </c>
      <c r="M26" s="257"/>
      <c r="N26" s="257"/>
      <c r="O26" s="257"/>
      <c r="P26" s="257"/>
      <c r="Q26" s="257"/>
      <c r="R26" s="120"/>
    </row>
    <row r="27" spans="1:20">
      <c r="A27" s="62"/>
      <c r="B27" s="68" t="str">
        <f>Modèle!B29</f>
        <v>Multimédia</v>
      </c>
      <c r="C27" s="71" t="str">
        <f>Modèle!C29</f>
        <v>4.12</v>
      </c>
      <c r="D27" s="72" t="str">
        <f>Modèle!E29</f>
        <v>A</v>
      </c>
      <c r="E27" s="114">
        <f ca="1">COUNTIF(OFFSET(Synthèse!$G36,0,0,1,COUNTA(Synthèse!$10:$10)-6),"="&amp;$E$1)</f>
        <v>0</v>
      </c>
      <c r="F27" s="114">
        <f ca="1">COUNTIF(OFFSET(Synthèse!$G36,0,0,1,COUNTA(Synthèse!$10:$10)-6),"="&amp;$F$1)</f>
        <v>0</v>
      </c>
      <c r="G27" s="114">
        <f ca="1">COUNTIF(OFFSET(Synthèse!$G36,0,0,1,COUNTA(Synthèse!$10:$10)-6),"="&amp;$G$1)</f>
        <v>0</v>
      </c>
      <c r="H27" s="114">
        <f ca="1">COUNTIF(OFFSET(Synthèse!$G36,0,0,1,COUNTA(Synthèse!$10:$10)-6),"="&amp;$H$1)</f>
        <v>8</v>
      </c>
      <c r="I27" s="147">
        <f t="shared" ca="1" si="1"/>
        <v>8</v>
      </c>
      <c r="J27" s="62"/>
      <c r="L27" s="48"/>
      <c r="M27" s="16" t="s">
        <v>732</v>
      </c>
      <c r="N27" s="16" t="s">
        <v>733</v>
      </c>
      <c r="O27" s="16" t="s">
        <v>734</v>
      </c>
      <c r="P27" s="16" t="s">
        <v>735</v>
      </c>
      <c r="Q27" s="75" t="s">
        <v>736</v>
      </c>
      <c r="R27" s="75"/>
    </row>
    <row r="28" spans="1:20">
      <c r="A28" s="62"/>
      <c r="B28" s="68" t="str">
        <f>Modèle!B30</f>
        <v>Multimédia</v>
      </c>
      <c r="C28" s="71" t="str">
        <f>Modèle!C30</f>
        <v>4.13</v>
      </c>
      <c r="D28" s="72" t="str">
        <f>Modèle!E30</f>
        <v>A</v>
      </c>
      <c r="E28" s="114">
        <f ca="1">COUNTIF(OFFSET(Synthèse!$G37,0,0,1,COUNTA(Synthèse!$10:$10)-6),"="&amp;$E$1)</f>
        <v>2</v>
      </c>
      <c r="F28" s="114">
        <f ca="1">COUNTIF(OFFSET(Synthèse!$G37,0,0,1,COUNTA(Synthèse!$10:$10)-6),"="&amp;$F$1)</f>
        <v>0</v>
      </c>
      <c r="G28" s="114">
        <f ca="1">COUNTIF(OFFSET(Synthèse!$G37,0,0,1,COUNTA(Synthèse!$10:$10)-6),"="&amp;$G$1)</f>
        <v>0</v>
      </c>
      <c r="H28" s="114">
        <f ca="1">COUNTIF(OFFSET(Synthèse!$G37,0,0,1,COUNTA(Synthèse!$10:$10)-6),"="&amp;$H$1)</f>
        <v>6</v>
      </c>
      <c r="I28" s="147">
        <f t="shared" ca="1" si="1"/>
        <v>8</v>
      </c>
      <c r="J28" s="62"/>
      <c r="L28" s="18" t="s">
        <v>729</v>
      </c>
      <c r="M28" s="110">
        <f ca="1">COUNTIF(I2:I5,L28)+COUNTIF(I12:I22,L28)+COUNTIF(I35:I53,L28)+COUNTIF(I72:I83,L28)+COUNTIF(I93:I99,L28)+COUNTIF(I102:I102,L28)+COUNTIF(I125:I128,L28)+COUNTIF(I139:I139,L28)+COUNTIF(I142:I148,L28)+COUNTIF(I150:I152,L28)+COUNTIF(I162:I174,L28)+COUNTIF(I182:I185,L28)+COUNTIF(I190:I195,L28)+COUNTIF(I208:I209,L28)+COUNTIF(I216:I219,L28)+COUNTIF(I229:I246,L28)+COUNTIF(I250:I252,L28)+COUNTIF(I256:I266,L28)+COUNTIF(I304:I310,L28)+COUNTIF(I320:I321,L28)+COUNTIF(I324:I325,L28)+COUNTIF(I328:I330,L28)+COUNTIF(I334:I335,L28)</f>
        <v>0</v>
      </c>
      <c r="N28" s="110">
        <f ca="1">COUNTIF(I5:I9,L28)+COUNTIF(I23:I31,L28)+COUNTIF(I65:I71,L28)+COUNTIF(I100:I101,L28)+COUNTIF(I123:I124,L28)+COUNTIF(I130:I138,L28)+COUNTIF(I140:I141,L28)+COUNTIF(I149,L28)+COUNTIF(I153:I155,L28)+COUNTIF(I159:I161,L28)+COUNTIF(I175:I175,L28)+COUNTIF(I177:I181,L28)+COUNTIF(I189:I189,L28)+COUNTIF(I196:I200,L28)+COUNTIF(I203:I207,L28)+COUNTIF(I249:I249,L28)+COUNTIF(I253:I255,L28)+COUNTIF(I298:I302,L28)+COUNTIF(I311:I314,L28)+COUNTIF(I317:I319,L28)</f>
        <v>0</v>
      </c>
      <c r="O28" s="110">
        <f ca="1">COUNTIF(I55:I59,L28)+COUNTIF(I84:I87,L28)+COUNTIF(I103:I110,L28)+COUNTIF(I186:I188,L28)+COUNTIF(I210:I215,L28)+COUNTIF(I247:I248,L28)+COUNTIF(I268:I271,L28)+COUNTIF(I281:I295,L28)</f>
        <v>0</v>
      </c>
      <c r="P28" s="110">
        <f ca="1">COUNTIF(I55:I59,L28)+COUNTIF(I84:I87,L28)+COUNTIF(I103:I110,L28)+COUNTIF(I186:I188,L28)+COUNTIF(I210:I215,L28)+COUNTIF(I247:I248,L28)+COUNTIF(I268:I271,L28)+COUNTIF(I281:I295,L28)</f>
        <v>0</v>
      </c>
      <c r="Q28" s="76">
        <f ca="1">COUNTIF(I60:I64,L28)+COUNTIF(I88:I92,L28)+COUNTIF(I111:I122,L28)+COUNTIF(I129:I129,L28)+COUNTIF(I156:I158,L28)+COUNTIF(I176:I176,L28)+COUNTIF(I201:I202,L28)+COUNTIF(I220:I228,L28)+COUNTIF(I272:I280,L28)+COUNTIF(I296:I297,L28)+COUNTIF(I303:I303,L28)+COUNTIF(I315:I316,L28)+COUNTIF(I322:I323,L28)+COUNTIF(I326:I327,L28)+COUNTIF(I331:I333,L28)</f>
        <v>0</v>
      </c>
      <c r="R28" s="76"/>
    </row>
    <row r="29" spans="1:20">
      <c r="A29" s="62"/>
      <c r="B29" s="67" t="str">
        <f>Modèle!B31</f>
        <v>Tableaux</v>
      </c>
      <c r="C29" s="69" t="str">
        <f>Modèle!C31</f>
        <v>5.1</v>
      </c>
      <c r="D29" s="70" t="str">
        <f>Modèle!E31</f>
        <v>A</v>
      </c>
      <c r="E29" s="114">
        <f ca="1">COUNTIF(OFFSET(Synthèse!$G38,0,0,1,COUNTA(Synthèse!$10:$10)-6),"="&amp;$E$1)</f>
        <v>0</v>
      </c>
      <c r="F29" s="114">
        <f ca="1">COUNTIF(OFFSET(Synthèse!$G38,0,0,1,COUNTA(Synthèse!$10:$10)-6),"="&amp;$F$1)</f>
        <v>0</v>
      </c>
      <c r="G29" s="114">
        <f ca="1">COUNTIF(OFFSET(Synthèse!$G38,0,0,1,COUNTA(Synthèse!$10:$10)-6),"="&amp;$G$1)</f>
        <v>0</v>
      </c>
      <c r="H29" s="114">
        <f ca="1">COUNTIF(OFFSET(Synthèse!$G38,0,0,1,COUNTA(Synthèse!$10:$10)-6),"="&amp;$H$1)</f>
        <v>8</v>
      </c>
      <c r="I29" s="147">
        <f t="shared" ca="1" si="1"/>
        <v>8</v>
      </c>
      <c r="J29" s="62"/>
      <c r="L29" s="18" t="s">
        <v>730</v>
      </c>
      <c r="M29" s="110">
        <f ca="1">COUNTIF(I1:I4,L29)+COUNTIF(I10:I22,L29)+COUNTIF(I35:I53,L29)+COUNTIF(I72:I83,L29)+COUNTIF(I93:I99,L29)+COUNTIF(I102:I102,L29)+COUNTIF(I125:I128,L29)+COUNTIF(I139:I139,L29)+COUNTIF(I142:I148,L29)+COUNTIF(I150:I152,L29)+COUNTIF(I162:I174,L29)+COUNTIF(I182:I185,L29)+COUNTIF(I190:I195,L29)+COUNTIF(I208:I209,L29)+COUNTIF(I216:I219,L29)+COUNTIF(I229:I246,L29)+COUNTIF(I250:I252,L29)+COUNTIF(I256:I266,L29)+COUNTIF(I304:I310,L29)+COUNTIF(I320:I321,L29)+COUNTIF(I324:I325,L29)+COUNTIF(I328:I330,L29)+COUNTIF(I334:I335,L29)</f>
        <v>0</v>
      </c>
      <c r="N29" s="110">
        <f ca="1">COUNTIF(I5:I9,L29)+COUNTIF(I23:I31,L29)+COUNTIF(I65:I71,L29)+COUNTIF(I100:I101,L29)+COUNTIF(I123:I124,L29)+COUNTIF(I130:I138,L29)+COUNTIF(I140:I141,L29)+COUNTIF(I149,L29)+COUNTIF(I153:I155,L29)+COUNTIF(I159:I161,L29)+COUNTIF(I175:I175,L29)+COUNTIF(I177:I181,L29)+COUNTIF(I189:I189,L29)+COUNTIF(I196:I200,L29)+COUNTIF(I203:I207,L29)+COUNTIF(I249:I249,L29)+COUNTIF(I253:I255,L29)+COUNTIF(I298:I302,L29)+COUNTIF(I311:I314,L29)+COUNTIF(I317:I319,L29)</f>
        <v>0</v>
      </c>
      <c r="O29" s="110">
        <f ca="1">COUNTIF(I55:I59,L29)+COUNTIF(I84:I87,L29)+COUNTIF(I103:I110,L29)+COUNTIF(I186:I188,L29)+COUNTIF(I210:I215,L29)+COUNTIF(I247:I248,L29)+COUNTIF(I268:I271,L29)+COUNTIF(I281:I295,L29)</f>
        <v>0</v>
      </c>
      <c r="P29" s="110">
        <f ca="1">COUNTIF(I55:I59,L29)+COUNTIF(I84:I87,L29)+COUNTIF(I103:I110,L29)+COUNTIF(I186:I188,L29)+COUNTIF(I210:I215,L29)+COUNTIF(I247:I248,L29)+COUNTIF(I268:I271,L29)+COUNTIF(I281:I295,L29)</f>
        <v>0</v>
      </c>
      <c r="Q29" s="76">
        <f ca="1">COUNTIF(I60:I64,L29)+COUNTIF(I88:I92,L29)+COUNTIF(I111:I122,L29)+COUNTIF(I129:I129,L29)+COUNTIF(I156:I158,L29)+COUNTIF(I176:I176,L29)+COUNTIF(I201:I202,L29)+COUNTIF(I220:I228,L29)+COUNTIF(I272:I280,L29)+COUNTIF(I296:I297,L29)+COUNTIF(I303:I303,L29)+COUNTIF(I315:I316,L29)+COUNTIF(I322:I323,L29)+COUNTIF(I326:I327,L29)+COUNTIF(I331:I333,L29)</f>
        <v>0</v>
      </c>
      <c r="R29" s="76"/>
      <c r="T29"/>
    </row>
    <row r="30" spans="1:20">
      <c r="A30" s="62"/>
      <c r="B30" s="67" t="str">
        <f>Modèle!B32</f>
        <v>Tableaux</v>
      </c>
      <c r="C30" s="69" t="str">
        <f>Modèle!C32</f>
        <v>5.2</v>
      </c>
      <c r="D30" s="70" t="str">
        <f>Modèle!E32</f>
        <v>A</v>
      </c>
      <c r="E30" s="114">
        <f ca="1">COUNTIF(OFFSET(Synthèse!$G39,0,0,1,COUNTA(Synthèse!$10:$10)-6),"="&amp;$E$1)</f>
        <v>0</v>
      </c>
      <c r="F30" s="114">
        <f ca="1">COUNTIF(OFFSET(Synthèse!$G39,0,0,1,COUNTA(Synthèse!$10:$10)-6),"="&amp;$F$1)</f>
        <v>0</v>
      </c>
      <c r="G30" s="114">
        <f ca="1">COUNTIF(OFFSET(Synthèse!$G39,0,0,1,COUNTA(Synthèse!$10:$10)-6),"="&amp;$G$1)</f>
        <v>0</v>
      </c>
      <c r="H30" s="114">
        <f ca="1">COUNTIF(OFFSET(Synthèse!$G39,0,0,1,COUNTA(Synthèse!$10:$10)-6),"="&amp;$H$1)</f>
        <v>8</v>
      </c>
      <c r="I30" s="147">
        <f t="shared" ca="1" si="1"/>
        <v>8</v>
      </c>
      <c r="J30" s="62"/>
      <c r="L30" s="18" t="s">
        <v>737</v>
      </c>
      <c r="M30" s="65" t="str">
        <f ca="1">IF(M28+M29&gt;0,(100/(M28+M29))*M29,"")</f>
        <v/>
      </c>
      <c r="N30" s="65" t="str">
        <f ca="1">IF(N28+N29&gt;0,(100/(N28+N29))*N29,"")</f>
        <v/>
      </c>
      <c r="O30" s="65" t="str">
        <f t="shared" ref="O30:Q30" ca="1" si="12">IF(O28+O29&gt;0,(100/(O28+O29))*O29,"")</f>
        <v/>
      </c>
      <c r="P30" s="65" t="str">
        <f t="shared" ca="1" si="12"/>
        <v/>
      </c>
      <c r="Q30" s="65" t="str">
        <f t="shared" ca="1" si="12"/>
        <v/>
      </c>
      <c r="R30" s="77"/>
      <c r="T30"/>
    </row>
    <row r="31" spans="1:20">
      <c r="A31" s="62"/>
      <c r="B31" s="67" t="str">
        <f>Modèle!B33</f>
        <v>Tableaux</v>
      </c>
      <c r="C31" s="69" t="str">
        <f>Modèle!C33</f>
        <v>5.3</v>
      </c>
      <c r="D31" s="70" t="str">
        <f>Modèle!E33</f>
        <v>A</v>
      </c>
      <c r="E31" s="114">
        <f ca="1">COUNTIF(OFFSET(Synthèse!$G40,0,0,1,COUNTA(Synthèse!$10:$10)-6),"="&amp;$E$1)</f>
        <v>0</v>
      </c>
      <c r="F31" s="114">
        <f ca="1">COUNTIF(OFFSET(Synthèse!$G40,0,0,1,COUNTA(Synthèse!$10:$10)-6),"="&amp;$F$1)</f>
        <v>1</v>
      </c>
      <c r="G31" s="114">
        <f ca="1">COUNTIF(OFFSET(Synthèse!$G40,0,0,1,COUNTA(Synthèse!$10:$10)-6),"="&amp;$G$1)</f>
        <v>0</v>
      </c>
      <c r="H31" s="114">
        <f ca="1">COUNTIF(OFFSET(Synthèse!$G40,0,0,1,COUNTA(Synthèse!$10:$10)-6),"="&amp;$H$1)</f>
        <v>7</v>
      </c>
      <c r="I31" s="147">
        <f t="shared" ca="1" si="1"/>
        <v>8</v>
      </c>
      <c r="J31" s="62"/>
      <c r="Q31" s="6"/>
      <c r="R31" s="6"/>
    </row>
    <row r="32" spans="1:20">
      <c r="A32" s="62"/>
      <c r="B32" s="67" t="str">
        <f>Modèle!B34</f>
        <v>Tableaux</v>
      </c>
      <c r="C32" s="69" t="str">
        <f>Modèle!C34</f>
        <v>5.4</v>
      </c>
      <c r="D32" s="70" t="str">
        <f>Modèle!E34</f>
        <v>A</v>
      </c>
      <c r="E32" s="114">
        <f ca="1">COUNTIF(OFFSET(Synthèse!$G41,0,0,1,COUNTA(Synthèse!$10:$10)-6),"="&amp;$E$1)</f>
        <v>0</v>
      </c>
      <c r="F32" s="114">
        <f ca="1">COUNTIF(OFFSET(Synthèse!$G41,0,0,1,COUNTA(Synthèse!$10:$10)-6),"="&amp;$F$1)</f>
        <v>0</v>
      </c>
      <c r="G32" s="114">
        <f ca="1">COUNTIF(OFFSET(Synthèse!$G41,0,0,1,COUNTA(Synthèse!$10:$10)-6),"="&amp;$G$1)</f>
        <v>0</v>
      </c>
      <c r="H32" s="114">
        <f ca="1">COUNTIF(OFFSET(Synthèse!$G41,0,0,1,COUNTA(Synthèse!$10:$10)-6),"="&amp;$H$1)</f>
        <v>8</v>
      </c>
      <c r="I32" s="147">
        <f t="shared" ca="1" si="1"/>
        <v>8</v>
      </c>
      <c r="J32" s="62"/>
      <c r="L32" s="258" t="s">
        <v>738</v>
      </c>
      <c r="M32" s="258"/>
      <c r="N32" s="258"/>
      <c r="O32" s="258"/>
      <c r="P32" s="258"/>
      <c r="Q32" s="258"/>
      <c r="R32" s="258"/>
    </row>
    <row r="33" spans="1:18">
      <c r="A33" s="62"/>
      <c r="B33" s="67" t="str">
        <f>Modèle!B35</f>
        <v>Tableaux</v>
      </c>
      <c r="C33" s="69" t="str">
        <f>Modèle!C35</f>
        <v>5.5</v>
      </c>
      <c r="D33" s="70" t="str">
        <f>Modèle!E35</f>
        <v>A</v>
      </c>
      <c r="E33" s="114">
        <f ca="1">COUNTIF(OFFSET(Synthèse!$G42,0,0,1,COUNTA(Synthèse!$10:$10)-6),"="&amp;$E$1)</f>
        <v>0</v>
      </c>
      <c r="F33" s="114">
        <f ca="1">COUNTIF(OFFSET(Synthèse!$G42,0,0,1,COUNTA(Synthèse!$10:$10)-6),"="&amp;$F$1)</f>
        <v>0</v>
      </c>
      <c r="G33" s="114">
        <f ca="1">COUNTIF(OFFSET(Synthèse!$G42,0,0,1,COUNTA(Synthèse!$10:$10)-6),"="&amp;$G$1)</f>
        <v>0</v>
      </c>
      <c r="H33" s="114">
        <f ca="1">COUNTIF(OFFSET(Synthèse!$G42,0,0,1,COUNTA(Synthèse!$10:$10)-6),"="&amp;$H$1)</f>
        <v>8</v>
      </c>
      <c r="I33" s="147">
        <f t="shared" ca="1" si="1"/>
        <v>8</v>
      </c>
      <c r="J33" s="62"/>
      <c r="K33" s="136"/>
      <c r="L33" s="119" t="s">
        <v>43</v>
      </c>
      <c r="M33" s="119" t="s">
        <v>739</v>
      </c>
      <c r="N33" s="119" t="s">
        <v>41</v>
      </c>
      <c r="O33" s="137" t="s">
        <v>175</v>
      </c>
      <c r="P33" s="137" t="s">
        <v>102</v>
      </c>
      <c r="Q33" s="137" t="s">
        <v>740</v>
      </c>
      <c r="R33" s="137" t="s">
        <v>61</v>
      </c>
    </row>
    <row r="34" spans="1:18">
      <c r="A34" s="62"/>
      <c r="B34" s="67" t="str">
        <f>Modèle!B36</f>
        <v>Tableaux</v>
      </c>
      <c r="C34" s="69" t="str">
        <f>Modèle!C36</f>
        <v>5.6</v>
      </c>
      <c r="D34" s="70" t="str">
        <f>Modèle!E36</f>
        <v>A</v>
      </c>
      <c r="E34" s="114">
        <f ca="1">COUNTIF(OFFSET(Synthèse!$G43,0,0,1,COUNTA(Synthèse!$10:$10)-6),"="&amp;$E$1)</f>
        <v>0</v>
      </c>
      <c r="F34" s="114">
        <f ca="1">COUNTIF(OFFSET(Synthèse!$G43,0,0,1,COUNTA(Synthèse!$10:$10)-6),"="&amp;$F$1)</f>
        <v>0</v>
      </c>
      <c r="G34" s="114">
        <f ca="1">COUNTIF(OFFSET(Synthèse!$G43,0,0,1,COUNTA(Synthèse!$10:$10)-6),"="&amp;$G$1)</f>
        <v>0</v>
      </c>
      <c r="H34" s="114">
        <f ca="1">COUNTIF(OFFSET(Synthèse!$G43,0,0,1,COUNTA(Synthèse!$10:$10)-6),"="&amp;$H$1)</f>
        <v>8</v>
      </c>
      <c r="I34" s="147">
        <f t="shared" ca="1" si="1"/>
        <v>8</v>
      </c>
      <c r="J34" s="62"/>
      <c r="L34" s="115" t="s">
        <v>58</v>
      </c>
      <c r="M34" s="115"/>
      <c r="N34" s="115" t="s">
        <v>56</v>
      </c>
      <c r="O34" s="116">
        <f ca="1">IF(E2&gt;=1,0,1)</f>
        <v>1</v>
      </c>
      <c r="P34" s="116">
        <f ca="1">IF(E2&gt;=1,1,IF(G2&gt;=1,1,IF(F2&gt;=1,0,1)))</f>
        <v>1</v>
      </c>
      <c r="Q34" s="116">
        <f ca="1">IF(E2&gt;=1,1,IF(G2&gt;=1,0,1))</f>
        <v>1</v>
      </c>
      <c r="R34" s="116">
        <f ca="1">IF(E2&gt;=1,1,IF(G2&gt;=1,1,IF(F2&gt;=1,1,IF(H2&gt;=1,0,1))))</f>
        <v>0</v>
      </c>
    </row>
    <row r="35" spans="1:18">
      <c r="A35" s="62"/>
      <c r="B35" s="67" t="str">
        <f>Modèle!B37</f>
        <v>Tableaux</v>
      </c>
      <c r="C35" s="69" t="str">
        <f>Modèle!C37</f>
        <v>5.7</v>
      </c>
      <c r="D35" s="70" t="str">
        <f>Modèle!E37</f>
        <v>A</v>
      </c>
      <c r="E35" s="114">
        <f ca="1">COUNTIF(OFFSET(Synthèse!$G44,0,0,1,COUNTA(Synthèse!$10:$10)-6),"="&amp;$E$1)</f>
        <v>0</v>
      </c>
      <c r="F35" s="114">
        <f ca="1">COUNTIF(OFFSET(Synthèse!$G44,0,0,1,COUNTA(Synthèse!$10:$10)-6),"="&amp;$F$1)</f>
        <v>0</v>
      </c>
      <c r="G35" s="114">
        <f ca="1">COUNTIF(OFFSET(Synthèse!$G44,0,0,1,COUNTA(Synthèse!$10:$10)-6),"="&amp;$G$1)</f>
        <v>0</v>
      </c>
      <c r="H35" s="114">
        <f ca="1">COUNTIF(OFFSET(Synthèse!$G44,0,0,1,COUNTA(Synthèse!$10:$10)-6),"="&amp;$H$1)</f>
        <v>8</v>
      </c>
      <c r="I35" s="147">
        <f t="shared" ca="1" si="1"/>
        <v>8</v>
      </c>
      <c r="J35" s="62"/>
      <c r="L35" s="115" t="s">
        <v>58</v>
      </c>
      <c r="M35" s="115"/>
      <c r="N35" s="115" t="s">
        <v>63</v>
      </c>
      <c r="O35" s="116">
        <f t="shared" ref="O35:O98" ca="1" si="13">IF(E3&gt;=1,0,1)</f>
        <v>1</v>
      </c>
      <c r="P35" s="116">
        <f t="shared" ref="P35:P98" ca="1" si="14">IF(E3&gt;=1,1,IF(G3&gt;=1,1,IF(F3&gt;=1,0,1)))</f>
        <v>0</v>
      </c>
      <c r="Q35" s="116">
        <f t="shared" ref="Q35:Q98" ca="1" si="15">IF(E3&gt;=1,1,IF(G3&gt;=1,0,1))</f>
        <v>1</v>
      </c>
      <c r="R35" s="116">
        <f t="shared" ref="R35:R98" ca="1" si="16">IF(E3&gt;=1,1,IF(G3&gt;=1,1,IF(F3&gt;=1,1,IF(H3&gt;=1,0,1))))</f>
        <v>1</v>
      </c>
    </row>
    <row r="36" spans="1:18">
      <c r="A36" s="62"/>
      <c r="B36" s="67" t="str">
        <f>Modèle!B38</f>
        <v>Tableaux</v>
      </c>
      <c r="C36" s="69" t="str">
        <f>Modèle!C38</f>
        <v>5.8</v>
      </c>
      <c r="D36" s="70" t="str">
        <f>Modèle!E38</f>
        <v>A</v>
      </c>
      <c r="E36" s="114">
        <f ca="1">COUNTIF(OFFSET(Synthèse!$G45,0,0,1,COUNTA(Synthèse!$10:$10)-6),"="&amp;$E$1)</f>
        <v>0</v>
      </c>
      <c r="F36" s="114">
        <f ca="1">COUNTIF(OFFSET(Synthèse!$G45,0,0,1,COUNTA(Synthèse!$10:$10)-6),"="&amp;$F$1)</f>
        <v>1</v>
      </c>
      <c r="G36" s="114">
        <f ca="1">COUNTIF(OFFSET(Synthèse!$G45,0,0,1,COUNTA(Synthèse!$10:$10)-6),"="&amp;$G$1)</f>
        <v>0</v>
      </c>
      <c r="H36" s="114">
        <f ca="1">COUNTIF(OFFSET(Synthèse!$G45,0,0,1,COUNTA(Synthèse!$10:$10)-6),"="&amp;$H$1)</f>
        <v>7</v>
      </c>
      <c r="I36" s="147">
        <f t="shared" ca="1" si="1"/>
        <v>8</v>
      </c>
      <c r="J36" s="62"/>
      <c r="L36" s="115" t="s">
        <v>58</v>
      </c>
      <c r="M36" s="115"/>
      <c r="N36" s="115" t="s">
        <v>66</v>
      </c>
      <c r="O36" s="116">
        <f t="shared" ca="1" si="13"/>
        <v>1</v>
      </c>
      <c r="P36" s="116">
        <f t="shared" ca="1" si="14"/>
        <v>1</v>
      </c>
      <c r="Q36" s="116">
        <f t="shared" ca="1" si="15"/>
        <v>1</v>
      </c>
      <c r="R36" s="116">
        <f t="shared" ca="1" si="16"/>
        <v>0</v>
      </c>
    </row>
    <row r="37" spans="1:18">
      <c r="A37" s="62"/>
      <c r="B37" s="68" t="str">
        <f>Modèle!B39</f>
        <v>Liens</v>
      </c>
      <c r="C37" s="71" t="str">
        <f>Modèle!C39</f>
        <v>6.1</v>
      </c>
      <c r="D37" s="72" t="str">
        <f>Modèle!E39</f>
        <v>A</v>
      </c>
      <c r="E37" s="114">
        <f ca="1">COUNTIF(OFFSET(Synthèse!$G46,0,0,1,COUNTA(Synthèse!$10:$10)-6),"="&amp;$E$1)</f>
        <v>8</v>
      </c>
      <c r="F37" s="114">
        <f ca="1">COUNTIF(OFFSET(Synthèse!$G46,0,0,1,COUNTA(Synthèse!$10:$10)-6),"="&amp;$F$1)</f>
        <v>0</v>
      </c>
      <c r="G37" s="114">
        <f ca="1">COUNTIF(OFFSET(Synthèse!$G46,0,0,1,COUNTA(Synthèse!$10:$10)-6),"="&amp;$G$1)</f>
        <v>0</v>
      </c>
      <c r="H37" s="114">
        <f ca="1">COUNTIF(OFFSET(Synthèse!$G46,0,0,1,COUNTA(Synthèse!$10:$10)-6),"="&amp;$H$1)</f>
        <v>0</v>
      </c>
      <c r="I37" s="147">
        <f t="shared" ca="1" si="1"/>
        <v>8</v>
      </c>
      <c r="J37" s="62"/>
      <c r="L37" s="115" t="s">
        <v>58</v>
      </c>
      <c r="M37" s="115"/>
      <c r="N37" s="115" t="s">
        <v>69</v>
      </c>
      <c r="O37" s="116">
        <f t="shared" ca="1" si="13"/>
        <v>1</v>
      </c>
      <c r="P37" s="116">
        <f t="shared" ca="1" si="14"/>
        <v>0</v>
      </c>
      <c r="Q37" s="116">
        <f t="shared" ca="1" si="15"/>
        <v>1</v>
      </c>
      <c r="R37" s="116">
        <f t="shared" ca="1" si="16"/>
        <v>1</v>
      </c>
    </row>
    <row r="38" spans="1:18">
      <c r="A38" s="62"/>
      <c r="B38" s="68" t="str">
        <f>Modèle!B40</f>
        <v>Liens</v>
      </c>
      <c r="C38" s="71" t="str">
        <f>Modèle!C40</f>
        <v>6.2</v>
      </c>
      <c r="D38" s="72" t="str">
        <f>Modèle!E40</f>
        <v>A</v>
      </c>
      <c r="E38" s="114">
        <f ca="1">COUNTIF(OFFSET(Synthèse!$G47,0,0,1,COUNTA(Synthèse!$10:$10)-6),"="&amp;$E$1)</f>
        <v>0</v>
      </c>
      <c r="F38" s="114">
        <f ca="1">COUNTIF(OFFSET(Synthèse!$G47,0,0,1,COUNTA(Synthèse!$10:$10)-6),"="&amp;$F$1)</f>
        <v>8</v>
      </c>
      <c r="G38" s="114">
        <f ca="1">COUNTIF(OFFSET(Synthèse!$G47,0,0,1,COUNTA(Synthèse!$10:$10)-6),"="&amp;$G$1)</f>
        <v>0</v>
      </c>
      <c r="H38" s="114">
        <f ca="1">COUNTIF(OFFSET(Synthèse!$G47,0,0,1,COUNTA(Synthèse!$10:$10)-6),"="&amp;$H$1)</f>
        <v>0</v>
      </c>
      <c r="I38" s="147">
        <f t="shared" ca="1" si="1"/>
        <v>8</v>
      </c>
      <c r="J38" s="62"/>
      <c r="L38" s="115" t="s">
        <v>58</v>
      </c>
      <c r="M38" s="115"/>
      <c r="N38" s="115" t="s">
        <v>72</v>
      </c>
      <c r="O38" s="116">
        <f t="shared" ca="1" si="13"/>
        <v>1</v>
      </c>
      <c r="P38" s="116">
        <f t="shared" ca="1" si="14"/>
        <v>0</v>
      </c>
      <c r="Q38" s="116">
        <f t="shared" ca="1" si="15"/>
        <v>1</v>
      </c>
      <c r="R38" s="116">
        <f t="shared" ca="1" si="16"/>
        <v>1</v>
      </c>
    </row>
    <row r="39" spans="1:18">
      <c r="A39" s="62"/>
      <c r="B39" s="67" t="str">
        <f>Modèle!B41</f>
        <v>Scripts</v>
      </c>
      <c r="C39" s="69" t="str">
        <f>Modèle!C41</f>
        <v>7.1</v>
      </c>
      <c r="D39" s="70" t="str">
        <f>Modèle!E41</f>
        <v>A</v>
      </c>
      <c r="E39" s="114">
        <f ca="1">COUNTIF(OFFSET(Synthèse!$G48,0,0,1,COUNTA(Synthèse!$10:$10)-6),"="&amp;$E$1)</f>
        <v>4</v>
      </c>
      <c r="F39" s="114">
        <f ca="1">COUNTIF(OFFSET(Synthèse!$G48,0,0,1,COUNTA(Synthèse!$10:$10)-6),"="&amp;$F$1)</f>
        <v>2</v>
      </c>
      <c r="G39" s="114">
        <f ca="1">COUNTIF(OFFSET(Synthèse!$G48,0,0,1,COUNTA(Synthèse!$10:$10)-6),"="&amp;$G$1)</f>
        <v>0</v>
      </c>
      <c r="H39" s="114">
        <f ca="1">COUNTIF(OFFSET(Synthèse!$G48,0,0,1,COUNTA(Synthèse!$10:$10)-6),"="&amp;$H$1)</f>
        <v>2</v>
      </c>
      <c r="I39" s="147">
        <f t="shared" ca="1" si="1"/>
        <v>8</v>
      </c>
      <c r="J39" s="62"/>
      <c r="L39" s="115" t="s">
        <v>58</v>
      </c>
      <c r="M39" s="115"/>
      <c r="N39" s="115" t="s">
        <v>75</v>
      </c>
      <c r="O39" s="116">
        <f t="shared" ca="1" si="13"/>
        <v>1</v>
      </c>
      <c r="P39" s="116">
        <f t="shared" ca="1" si="14"/>
        <v>1</v>
      </c>
      <c r="Q39" s="116">
        <f t="shared" ca="1" si="15"/>
        <v>1</v>
      </c>
      <c r="R39" s="116">
        <f t="shared" ca="1" si="16"/>
        <v>0</v>
      </c>
    </row>
    <row r="40" spans="1:18">
      <c r="A40" s="62"/>
      <c r="B40" s="67" t="str">
        <f>Modèle!B42</f>
        <v>Scripts</v>
      </c>
      <c r="C40" s="69" t="str">
        <f>Modèle!C42</f>
        <v>7.2</v>
      </c>
      <c r="D40" s="70" t="str">
        <f>Modèle!E42</f>
        <v>A</v>
      </c>
      <c r="E40" s="114">
        <f ca="1">COUNTIF(OFFSET(Synthèse!$G49,0,0,1,COUNTA(Synthèse!$10:$10)-6),"="&amp;$E$1)</f>
        <v>0</v>
      </c>
      <c r="F40" s="114">
        <f ca="1">COUNTIF(OFFSET(Synthèse!$G49,0,0,1,COUNTA(Synthèse!$10:$10)-6),"="&amp;$F$1)</f>
        <v>0</v>
      </c>
      <c r="G40" s="114">
        <f ca="1">COUNTIF(OFFSET(Synthèse!$G49,0,0,1,COUNTA(Synthèse!$10:$10)-6),"="&amp;$G$1)</f>
        <v>0</v>
      </c>
      <c r="H40" s="114">
        <f ca="1">COUNTIF(OFFSET(Synthèse!$G49,0,0,1,COUNTA(Synthèse!$10:$10)-6),"="&amp;$H$1)</f>
        <v>8</v>
      </c>
      <c r="I40" s="147">
        <f t="shared" ca="1" si="1"/>
        <v>8</v>
      </c>
      <c r="J40" s="62"/>
      <c r="L40" s="115" t="s">
        <v>58</v>
      </c>
      <c r="M40" s="115"/>
      <c r="N40" s="115" t="s">
        <v>78</v>
      </c>
      <c r="O40" s="116">
        <f t="shared" ca="1" si="13"/>
        <v>1</v>
      </c>
      <c r="P40" s="116">
        <f t="shared" ca="1" si="14"/>
        <v>1</v>
      </c>
      <c r="Q40" s="116">
        <f t="shared" ca="1" si="15"/>
        <v>1</v>
      </c>
      <c r="R40" s="116">
        <f t="shared" ca="1" si="16"/>
        <v>0</v>
      </c>
    </row>
    <row r="41" spans="1:18">
      <c r="A41" s="62"/>
      <c r="B41" s="67" t="str">
        <f>Modèle!B43</f>
        <v>Scripts</v>
      </c>
      <c r="C41" s="69" t="str">
        <f>Modèle!C43</f>
        <v>7.3</v>
      </c>
      <c r="D41" s="70" t="str">
        <f>Modèle!E43</f>
        <v>A</v>
      </c>
      <c r="E41" s="114">
        <f ca="1">COUNTIF(OFFSET(Synthèse!$G50,0,0,1,COUNTA(Synthèse!$10:$10)-6),"="&amp;$E$1)</f>
        <v>0</v>
      </c>
      <c r="F41" s="114">
        <f ca="1">COUNTIF(OFFSET(Synthèse!$G50,0,0,1,COUNTA(Synthèse!$10:$10)-6),"="&amp;$F$1)</f>
        <v>6</v>
      </c>
      <c r="G41" s="114">
        <f ca="1">COUNTIF(OFFSET(Synthèse!$G50,0,0,1,COUNTA(Synthèse!$10:$10)-6),"="&amp;$G$1)</f>
        <v>0</v>
      </c>
      <c r="H41" s="114">
        <f ca="1">COUNTIF(OFFSET(Synthèse!$G50,0,0,1,COUNTA(Synthèse!$10:$10)-6),"="&amp;$H$1)</f>
        <v>2</v>
      </c>
      <c r="I41" s="147">
        <f t="shared" ca="1" si="1"/>
        <v>8</v>
      </c>
      <c r="J41" s="62"/>
      <c r="L41" s="115" t="s">
        <v>83</v>
      </c>
      <c r="M41" s="115"/>
      <c r="N41" s="115" t="s">
        <v>81</v>
      </c>
      <c r="O41" s="116">
        <f t="shared" ca="1" si="13"/>
        <v>1</v>
      </c>
      <c r="P41" s="116">
        <f t="shared" ca="1" si="14"/>
        <v>1</v>
      </c>
      <c r="Q41" s="116">
        <f t="shared" ca="1" si="15"/>
        <v>1</v>
      </c>
      <c r="R41" s="116">
        <f t="shared" ca="1" si="16"/>
        <v>0</v>
      </c>
    </row>
    <row r="42" spans="1:18">
      <c r="A42" s="62"/>
      <c r="B42" s="67" t="str">
        <f>Modèle!B44</f>
        <v>Scripts</v>
      </c>
      <c r="C42" s="69" t="str">
        <f>Modèle!C44</f>
        <v>7.4</v>
      </c>
      <c r="D42" s="70" t="str">
        <f>Modèle!E44</f>
        <v>A</v>
      </c>
      <c r="E42" s="114">
        <f ca="1">COUNTIF(OFFSET(Synthèse!$G51,0,0,1,COUNTA(Synthèse!$10:$10)-6),"="&amp;$E$1)</f>
        <v>0</v>
      </c>
      <c r="F42" s="114">
        <f ca="1">COUNTIF(OFFSET(Synthèse!$G51,0,0,1,COUNTA(Synthèse!$10:$10)-6),"="&amp;$F$1)</f>
        <v>3</v>
      </c>
      <c r="G42" s="114">
        <f ca="1">COUNTIF(OFFSET(Synthèse!$G51,0,0,1,COUNTA(Synthèse!$10:$10)-6),"="&amp;$G$1)</f>
        <v>0</v>
      </c>
      <c r="H42" s="114">
        <f ca="1">COUNTIF(OFFSET(Synthèse!$G51,0,0,1,COUNTA(Synthèse!$10:$10)-6),"="&amp;$H$1)</f>
        <v>5</v>
      </c>
      <c r="I42" s="147">
        <f t="shared" ca="1" si="1"/>
        <v>8</v>
      </c>
      <c r="J42" s="62"/>
      <c r="L42" s="115" t="s">
        <v>58</v>
      </c>
      <c r="M42" s="115"/>
      <c r="N42" s="115" t="s">
        <v>85</v>
      </c>
      <c r="O42" s="116">
        <f t="shared" ca="1" si="13"/>
        <v>1</v>
      </c>
      <c r="P42" s="116">
        <f t="shared" ca="1" si="14"/>
        <v>1</v>
      </c>
      <c r="Q42" s="116">
        <f t="shared" ca="1" si="15"/>
        <v>1</v>
      </c>
      <c r="R42" s="116">
        <f t="shared" ca="1" si="16"/>
        <v>0</v>
      </c>
    </row>
    <row r="43" spans="1:18">
      <c r="A43" s="62"/>
      <c r="B43" s="67" t="str">
        <f>Modèle!B45</f>
        <v>Scripts</v>
      </c>
      <c r="C43" s="69" t="str">
        <f>Modèle!C45</f>
        <v>7.5</v>
      </c>
      <c r="D43" s="70" t="str">
        <f>Modèle!E45</f>
        <v>AA</v>
      </c>
      <c r="E43" s="114">
        <f ca="1">COUNTIF(OFFSET(Synthèse!$G52,0,0,1,COUNTA(Synthèse!$10:$10)-6),"="&amp;$E$1)</f>
        <v>3</v>
      </c>
      <c r="F43" s="114">
        <f ca="1">COUNTIF(OFFSET(Synthèse!$G52,0,0,1,COUNTA(Synthèse!$10:$10)-6),"="&amp;$F$1)</f>
        <v>2</v>
      </c>
      <c r="G43" s="114">
        <f ca="1">COUNTIF(OFFSET(Synthèse!$G52,0,0,1,COUNTA(Synthèse!$10:$10)-6),"="&amp;$G$1)</f>
        <v>0</v>
      </c>
      <c r="H43" s="114">
        <f ca="1">COUNTIF(OFFSET(Synthèse!$G52,0,0,1,COUNTA(Synthèse!$10:$10)-6),"="&amp;$H$1)</f>
        <v>3</v>
      </c>
      <c r="I43" s="147">
        <f t="shared" ca="1" si="1"/>
        <v>8</v>
      </c>
      <c r="J43" s="62"/>
      <c r="L43" s="117" t="s">
        <v>58</v>
      </c>
      <c r="M43" s="117"/>
      <c r="N43" s="117" t="s">
        <v>89</v>
      </c>
      <c r="O43" s="118">
        <f t="shared" ca="1" si="13"/>
        <v>1</v>
      </c>
      <c r="P43" s="118">
        <f t="shared" ca="1" si="14"/>
        <v>1</v>
      </c>
      <c r="Q43" s="118">
        <f t="shared" ca="1" si="15"/>
        <v>1</v>
      </c>
      <c r="R43" s="118">
        <f t="shared" ca="1" si="16"/>
        <v>0</v>
      </c>
    </row>
    <row r="44" spans="1:18">
      <c r="A44" s="62"/>
      <c r="B44" s="125" t="str">
        <f>Modèle!B46</f>
        <v>Éléments Obligatoires</v>
      </c>
      <c r="C44" s="126" t="str">
        <f>Modèle!C46</f>
        <v>8.1</v>
      </c>
      <c r="D44" s="127" t="str">
        <f>Modèle!E46</f>
        <v>A</v>
      </c>
      <c r="E44" s="114">
        <f ca="1">COUNTIF(OFFSET(Synthèse!$G53,0,0,1,COUNTA(Synthèse!$10:$10)-6),"="&amp;$E$1)</f>
        <v>0</v>
      </c>
      <c r="F44" s="114">
        <f ca="1">COUNTIF(OFFSET(Synthèse!$G53,0,0,1,COUNTA(Synthèse!$10:$10)-6),"="&amp;$F$1)</f>
        <v>0</v>
      </c>
      <c r="G44" s="114">
        <f ca="1">COUNTIF(OFFSET(Synthèse!$G53,0,0,1,COUNTA(Synthèse!$10:$10)-6),"="&amp;$G$1)</f>
        <v>0</v>
      </c>
      <c r="H44" s="114">
        <f ca="1">COUNTIF(OFFSET(Synthèse!$G53,0,0,1,COUNTA(Synthèse!$10:$10)-6),"="&amp;$H$1)</f>
        <v>8</v>
      </c>
      <c r="I44" s="147">
        <f t="shared" ca="1" si="1"/>
        <v>8</v>
      </c>
      <c r="J44" s="62"/>
      <c r="L44" s="117" t="s">
        <v>58</v>
      </c>
      <c r="M44" s="117"/>
      <c r="N44" s="117" t="s">
        <v>92</v>
      </c>
      <c r="O44" s="118">
        <f t="shared" ca="1" si="13"/>
        <v>1</v>
      </c>
      <c r="P44" s="118">
        <f t="shared" ca="1" si="14"/>
        <v>1</v>
      </c>
      <c r="Q44" s="118">
        <f t="shared" ca="1" si="15"/>
        <v>1</v>
      </c>
      <c r="R44" s="118">
        <f t="shared" ca="1" si="16"/>
        <v>0</v>
      </c>
    </row>
    <row r="45" spans="1:18">
      <c r="A45" s="62"/>
      <c r="B45" s="125" t="str">
        <f>Modèle!B47</f>
        <v>Éléments Obligatoires</v>
      </c>
      <c r="C45" s="126" t="str">
        <f>Modèle!C47</f>
        <v>8.2</v>
      </c>
      <c r="D45" s="127" t="str">
        <f>Modèle!E47</f>
        <v>A</v>
      </c>
      <c r="E45" s="114">
        <f ca="1">COUNTIF(OFFSET(Synthèse!$G54,0,0,1,COUNTA(Synthèse!$10:$10)-6),"="&amp;$E$1)</f>
        <v>0</v>
      </c>
      <c r="F45" s="114">
        <f ca="1">COUNTIF(OFFSET(Synthèse!$G54,0,0,1,COUNTA(Synthèse!$10:$10)-6),"="&amp;$F$1)</f>
        <v>0</v>
      </c>
      <c r="G45" s="114">
        <f ca="1">COUNTIF(OFFSET(Synthèse!$G54,0,0,1,COUNTA(Synthèse!$10:$10)-6),"="&amp;$G$1)</f>
        <v>0</v>
      </c>
      <c r="H45" s="114">
        <f ca="1">COUNTIF(OFFSET(Synthèse!$G54,0,0,1,COUNTA(Synthèse!$10:$10)-6),"="&amp;$H$1)</f>
        <v>8</v>
      </c>
      <c r="I45" s="147">
        <f t="shared" ca="1" si="1"/>
        <v>8</v>
      </c>
      <c r="J45" s="62"/>
      <c r="L45" s="115" t="s">
        <v>58</v>
      </c>
      <c r="M45" s="115"/>
      <c r="N45" s="115" t="s">
        <v>96</v>
      </c>
      <c r="O45" s="116">
        <f t="shared" ca="1" si="13"/>
        <v>1</v>
      </c>
      <c r="P45" s="116">
        <f t="shared" ca="1" si="14"/>
        <v>0</v>
      </c>
      <c r="Q45" s="116">
        <f t="shared" ca="1" si="15"/>
        <v>1</v>
      </c>
      <c r="R45" s="116">
        <f t="shared" ca="1" si="16"/>
        <v>1</v>
      </c>
    </row>
    <row r="46" spans="1:18">
      <c r="A46" s="62"/>
      <c r="B46" s="125" t="str">
        <f>Modèle!B48</f>
        <v>Éléments Obligatoires</v>
      </c>
      <c r="C46" s="126" t="str">
        <f>Modèle!C48</f>
        <v>8.3</v>
      </c>
      <c r="D46" s="127" t="str">
        <f>Modèle!E48</f>
        <v>A</v>
      </c>
      <c r="E46" s="114">
        <f ca="1">COUNTIF(OFFSET(Synthèse!$G55,0,0,1,COUNTA(Synthèse!$10:$10)-6),"="&amp;$E$1)</f>
        <v>0</v>
      </c>
      <c r="F46" s="114">
        <f ca="1">COUNTIF(OFFSET(Synthèse!$G55,0,0,1,COUNTA(Synthèse!$10:$10)-6),"="&amp;$F$1)</f>
        <v>8</v>
      </c>
      <c r="G46" s="114">
        <f ca="1">COUNTIF(OFFSET(Synthèse!$G55,0,0,1,COUNTA(Synthèse!$10:$10)-6),"="&amp;$G$1)</f>
        <v>0</v>
      </c>
      <c r="H46" s="114">
        <f ca="1">COUNTIF(OFFSET(Synthèse!$G55,0,0,1,COUNTA(Synthèse!$10:$10)-6),"="&amp;$H$1)</f>
        <v>0</v>
      </c>
      <c r="I46" s="147">
        <f t="shared" ca="1" si="1"/>
        <v>8</v>
      </c>
      <c r="J46" s="62"/>
      <c r="L46" s="115" t="s">
        <v>83</v>
      </c>
      <c r="M46" s="115"/>
      <c r="N46" s="115" t="s">
        <v>99</v>
      </c>
      <c r="O46" s="116">
        <f t="shared" ca="1" si="13"/>
        <v>1</v>
      </c>
      <c r="P46" s="116">
        <f t="shared" ca="1" si="14"/>
        <v>0</v>
      </c>
      <c r="Q46" s="116">
        <f t="shared" ca="1" si="15"/>
        <v>1</v>
      </c>
      <c r="R46" s="116">
        <f t="shared" ca="1" si="16"/>
        <v>1</v>
      </c>
    </row>
    <row r="47" spans="1:18">
      <c r="A47" s="62"/>
      <c r="B47" s="125" t="str">
        <f>Modèle!B49</f>
        <v>Éléments Obligatoires</v>
      </c>
      <c r="C47" s="126" t="str">
        <f>Modèle!C49</f>
        <v>8.4</v>
      </c>
      <c r="D47" s="127" t="str">
        <f>Modèle!E49</f>
        <v>A</v>
      </c>
      <c r="E47" s="114">
        <f ca="1">COUNTIF(OFFSET(Synthèse!$G56,0,0,1,COUNTA(Synthèse!$10:$10)-6),"="&amp;$E$1)</f>
        <v>0</v>
      </c>
      <c r="F47" s="114">
        <f ca="1">COUNTIF(OFFSET(Synthèse!$G56,0,0,1,COUNTA(Synthèse!$10:$10)-6),"="&amp;$F$1)</f>
        <v>8</v>
      </c>
      <c r="G47" s="114">
        <f ca="1">COUNTIF(OFFSET(Synthèse!$G56,0,0,1,COUNTA(Synthèse!$10:$10)-6),"="&amp;$G$1)</f>
        <v>0</v>
      </c>
      <c r="H47" s="114">
        <f ca="1">COUNTIF(OFFSET(Synthèse!$G56,0,0,1,COUNTA(Synthèse!$10:$10)-6),"="&amp;$H$1)</f>
        <v>0</v>
      </c>
      <c r="I47" s="147">
        <f t="shared" ca="1" si="1"/>
        <v>8</v>
      </c>
      <c r="J47" s="62"/>
      <c r="L47" s="115" t="s">
        <v>83</v>
      </c>
      <c r="M47" s="115"/>
      <c r="N47" s="115" t="s">
        <v>103</v>
      </c>
      <c r="O47" s="116">
        <f t="shared" ca="1" si="13"/>
        <v>1</v>
      </c>
      <c r="P47" s="116">
        <f t="shared" ca="1" si="14"/>
        <v>0</v>
      </c>
      <c r="Q47" s="116">
        <f t="shared" ca="1" si="15"/>
        <v>1</v>
      </c>
      <c r="R47" s="116">
        <f t="shared" ca="1" si="16"/>
        <v>1</v>
      </c>
    </row>
    <row r="48" spans="1:18">
      <c r="A48" s="62"/>
      <c r="B48" s="125" t="str">
        <f>Modèle!B50</f>
        <v>Éléments Obligatoires</v>
      </c>
      <c r="C48" s="126" t="str">
        <f>Modèle!C50</f>
        <v>8.5</v>
      </c>
      <c r="D48" s="127" t="str">
        <f>Modèle!E50</f>
        <v>A</v>
      </c>
      <c r="E48" s="114">
        <f ca="1">COUNTIF(OFFSET(Synthèse!$G57,0,0,1,COUNTA(Synthèse!$10:$10)-6),"="&amp;$E$1)</f>
        <v>0</v>
      </c>
      <c r="F48" s="114">
        <f ca="1">COUNTIF(OFFSET(Synthèse!$G57,0,0,1,COUNTA(Synthèse!$10:$10)-6),"="&amp;$F$1)</f>
        <v>8</v>
      </c>
      <c r="G48" s="114">
        <f ca="1">COUNTIF(OFFSET(Synthèse!$G57,0,0,1,COUNTA(Synthèse!$10:$10)-6),"="&amp;$G$1)</f>
        <v>0</v>
      </c>
      <c r="H48" s="114">
        <f ca="1">COUNTIF(OFFSET(Synthèse!$G57,0,0,1,COUNTA(Synthèse!$10:$10)-6),"="&amp;$H$1)</f>
        <v>0</v>
      </c>
      <c r="I48" s="147">
        <f t="shared" ca="1" si="1"/>
        <v>8</v>
      </c>
      <c r="J48" s="62"/>
      <c r="L48" s="117" t="s">
        <v>58</v>
      </c>
      <c r="M48" s="117"/>
      <c r="N48" s="117" t="s">
        <v>107</v>
      </c>
      <c r="O48" s="118">
        <f t="shared" ca="1" si="13"/>
        <v>1</v>
      </c>
      <c r="P48" s="118">
        <f t="shared" ca="1" si="14"/>
        <v>1</v>
      </c>
      <c r="Q48" s="118">
        <f t="shared" ca="1" si="15"/>
        <v>1</v>
      </c>
      <c r="R48" s="118">
        <f t="shared" ca="1" si="16"/>
        <v>0</v>
      </c>
    </row>
    <row r="49" spans="1:18">
      <c r="A49" s="62"/>
      <c r="B49" s="125" t="str">
        <f>Modèle!B51</f>
        <v>Éléments Obligatoires</v>
      </c>
      <c r="C49" s="126" t="str">
        <f>Modèle!C51</f>
        <v>8.6</v>
      </c>
      <c r="D49" s="127" t="str">
        <f>Modèle!E51</f>
        <v>A</v>
      </c>
      <c r="E49" s="114">
        <f ca="1">COUNTIF(OFFSET(Synthèse!$G58,0,0,1,COUNTA(Synthèse!$10:$10)-6),"="&amp;$E$1)</f>
        <v>1</v>
      </c>
      <c r="F49" s="114">
        <f ca="1">COUNTIF(OFFSET(Synthèse!$G58,0,0,1,COUNTA(Synthèse!$10:$10)-6),"="&amp;$F$1)</f>
        <v>7</v>
      </c>
      <c r="G49" s="114">
        <f ca="1">COUNTIF(OFFSET(Synthèse!$G58,0,0,1,COUNTA(Synthèse!$10:$10)-6),"="&amp;$G$1)</f>
        <v>0</v>
      </c>
      <c r="H49" s="114">
        <f ca="1">COUNTIF(OFFSET(Synthèse!$G58,0,0,1,COUNTA(Synthèse!$10:$10)-6),"="&amp;$H$1)</f>
        <v>0</v>
      </c>
      <c r="I49" s="147">
        <f t="shared" ca="1" si="1"/>
        <v>8</v>
      </c>
      <c r="J49" s="62"/>
      <c r="L49" s="117" t="s">
        <v>58</v>
      </c>
      <c r="M49" s="117"/>
      <c r="N49" s="117" t="s">
        <v>110</v>
      </c>
      <c r="O49" s="118">
        <f t="shared" ca="1" si="13"/>
        <v>1</v>
      </c>
      <c r="P49" s="118">
        <f t="shared" ca="1" si="14"/>
        <v>1</v>
      </c>
      <c r="Q49" s="118">
        <f t="shared" ca="1" si="15"/>
        <v>1</v>
      </c>
      <c r="R49" s="118">
        <f t="shared" ca="1" si="16"/>
        <v>0</v>
      </c>
    </row>
    <row r="50" spans="1:18">
      <c r="A50" s="62"/>
      <c r="B50" s="125" t="str">
        <f>Modèle!B52</f>
        <v>Éléments Obligatoires</v>
      </c>
      <c r="C50" s="126" t="str">
        <f>Modèle!C52</f>
        <v>8.7</v>
      </c>
      <c r="D50" s="127" t="str">
        <f>Modèle!E52</f>
        <v>AA</v>
      </c>
      <c r="E50" s="114">
        <f ca="1">COUNTIF(OFFSET(Synthèse!$G59,0,0,1,COUNTA(Synthèse!$10:$10)-6),"="&amp;$E$1)</f>
        <v>0</v>
      </c>
      <c r="F50" s="114">
        <f ca="1">COUNTIF(OFFSET(Synthèse!$G59,0,0,1,COUNTA(Synthèse!$10:$10)-6),"="&amp;$F$1)</f>
        <v>0</v>
      </c>
      <c r="G50" s="114">
        <f ca="1">COUNTIF(OFFSET(Synthèse!$G59,0,0,1,COUNTA(Synthèse!$10:$10)-6),"="&amp;$G$1)</f>
        <v>0</v>
      </c>
      <c r="H50" s="114">
        <f ca="1">COUNTIF(OFFSET(Synthèse!$G59,0,0,1,COUNTA(Synthèse!$10:$10)-6),"="&amp;$H$1)</f>
        <v>8</v>
      </c>
      <c r="I50" s="147">
        <f t="shared" ca="1" si="1"/>
        <v>8</v>
      </c>
      <c r="J50" s="62"/>
      <c r="L50" s="117" t="s">
        <v>58</v>
      </c>
      <c r="M50" s="117"/>
      <c r="N50" s="117" t="s">
        <v>113</v>
      </c>
      <c r="O50" s="118">
        <f t="shared" ca="1" si="13"/>
        <v>1</v>
      </c>
      <c r="P50" s="118">
        <f t="shared" ca="1" si="14"/>
        <v>1</v>
      </c>
      <c r="Q50" s="118">
        <f t="shared" ca="1" si="15"/>
        <v>1</v>
      </c>
      <c r="R50" s="118">
        <f t="shared" ca="1" si="16"/>
        <v>0</v>
      </c>
    </row>
    <row r="51" spans="1:18">
      <c r="A51" s="62"/>
      <c r="B51" s="125" t="str">
        <f>Modèle!B53</f>
        <v>Éléments Obligatoires</v>
      </c>
      <c r="C51" s="126" t="str">
        <f>Modèle!C53</f>
        <v>8.8</v>
      </c>
      <c r="D51" s="127" t="str">
        <f>Modèle!E53</f>
        <v>AA</v>
      </c>
      <c r="E51" s="114">
        <f ca="1">COUNTIF(OFFSET(Synthèse!$G60,0,0,1,COUNTA(Synthèse!$10:$10)-6),"="&amp;$E$1)</f>
        <v>0</v>
      </c>
      <c r="F51" s="114">
        <f ca="1">COUNTIF(OFFSET(Synthèse!$G60,0,0,1,COUNTA(Synthèse!$10:$10)-6),"="&amp;$F$1)</f>
        <v>0</v>
      </c>
      <c r="G51" s="114">
        <f ca="1">COUNTIF(OFFSET(Synthèse!$G60,0,0,1,COUNTA(Synthèse!$10:$10)-6),"="&amp;$G$1)</f>
        <v>0</v>
      </c>
      <c r="H51" s="114">
        <f ca="1">COUNTIF(OFFSET(Synthèse!$G60,0,0,1,COUNTA(Synthèse!$10:$10)-6),"="&amp;$H$1)</f>
        <v>8</v>
      </c>
      <c r="I51" s="147">
        <f t="shared" ca="1" si="1"/>
        <v>8</v>
      </c>
      <c r="J51" s="62"/>
      <c r="L51" s="117" t="s">
        <v>58</v>
      </c>
      <c r="M51" s="117"/>
      <c r="N51" s="117" t="s">
        <v>116</v>
      </c>
      <c r="O51" s="118">
        <f t="shared" ca="1" si="13"/>
        <v>1</v>
      </c>
      <c r="P51" s="118">
        <f t="shared" ca="1" si="14"/>
        <v>1</v>
      </c>
      <c r="Q51" s="118">
        <f t="shared" ca="1" si="15"/>
        <v>1</v>
      </c>
      <c r="R51" s="118">
        <f t="shared" ca="1" si="16"/>
        <v>0</v>
      </c>
    </row>
    <row r="52" spans="1:18">
      <c r="A52" s="62"/>
      <c r="B52" s="125" t="str">
        <f>Modèle!B54</f>
        <v>Éléments Obligatoires</v>
      </c>
      <c r="C52" s="126" t="str">
        <f>Modèle!C54</f>
        <v>8.9</v>
      </c>
      <c r="D52" s="127" t="str">
        <f>Modèle!E54</f>
        <v>A</v>
      </c>
      <c r="E52" s="114">
        <f ca="1">COUNTIF(OFFSET(Synthèse!$G61,0,0,1,COUNTA(Synthèse!$10:$10)-6),"="&amp;$E$1)</f>
        <v>8</v>
      </c>
      <c r="F52" s="114">
        <f ca="1">COUNTIF(OFFSET(Synthèse!$G61,0,0,1,COUNTA(Synthèse!$10:$10)-6),"="&amp;$F$1)</f>
        <v>0</v>
      </c>
      <c r="G52" s="114">
        <f ca="1">COUNTIF(OFFSET(Synthèse!$G61,0,0,1,COUNTA(Synthèse!$10:$10)-6),"="&amp;$G$1)</f>
        <v>0</v>
      </c>
      <c r="H52" s="114">
        <f ca="1">COUNTIF(OFFSET(Synthèse!$G61,0,0,1,COUNTA(Synthèse!$10:$10)-6),"="&amp;$H$1)</f>
        <v>0</v>
      </c>
      <c r="I52" s="147">
        <f t="shared" ca="1" si="1"/>
        <v>8</v>
      </c>
      <c r="J52" s="62"/>
      <c r="L52" s="117" t="s">
        <v>83</v>
      </c>
      <c r="M52" s="117"/>
      <c r="N52" s="117" t="s">
        <v>119</v>
      </c>
      <c r="O52" s="118">
        <f t="shared" ca="1" si="13"/>
        <v>1</v>
      </c>
      <c r="P52" s="118">
        <f t="shared" ca="1" si="14"/>
        <v>1</v>
      </c>
      <c r="Q52" s="118">
        <f t="shared" ca="1" si="15"/>
        <v>1</v>
      </c>
      <c r="R52" s="118">
        <f t="shared" ca="1" si="16"/>
        <v>0</v>
      </c>
    </row>
    <row r="53" spans="1:18">
      <c r="A53" s="62"/>
      <c r="B53" s="125" t="str">
        <f>Modèle!B55</f>
        <v>Éléments Obligatoires</v>
      </c>
      <c r="C53" s="126" t="str">
        <f>Modèle!C55</f>
        <v>8.10</v>
      </c>
      <c r="D53" s="127" t="str">
        <f>Modèle!E55</f>
        <v>A</v>
      </c>
      <c r="E53" s="114">
        <f ca="1">COUNTIF(OFFSET(Synthèse!$G62,0,0,1,COUNTA(Synthèse!$10:$10)-6),"="&amp;$E$1)</f>
        <v>1</v>
      </c>
      <c r="F53" s="114">
        <f ca="1">COUNTIF(OFFSET(Synthèse!$G62,0,0,1,COUNTA(Synthèse!$10:$10)-6),"="&amp;$F$1)</f>
        <v>0</v>
      </c>
      <c r="G53" s="114">
        <f ca="1">COUNTIF(OFFSET(Synthèse!$G62,0,0,1,COUNTA(Synthèse!$10:$10)-6),"="&amp;$G$1)</f>
        <v>0</v>
      </c>
      <c r="H53" s="114">
        <f ca="1">COUNTIF(OFFSET(Synthèse!$G62,0,0,1,COUNTA(Synthèse!$10:$10)-6),"="&amp;$H$1)</f>
        <v>7</v>
      </c>
      <c r="I53" s="147">
        <f t="shared" ca="1" si="1"/>
        <v>8</v>
      </c>
      <c r="J53" s="62"/>
      <c r="L53" s="117" t="s">
        <v>83</v>
      </c>
      <c r="M53" s="117"/>
      <c r="N53" s="117" t="s">
        <v>122</v>
      </c>
      <c r="O53" s="118">
        <f t="shared" ca="1" si="13"/>
        <v>1</v>
      </c>
      <c r="P53" s="118">
        <f t="shared" ca="1" si="14"/>
        <v>1</v>
      </c>
      <c r="Q53" s="118">
        <f t="shared" ca="1" si="15"/>
        <v>1</v>
      </c>
      <c r="R53" s="118">
        <f t="shared" ca="1" si="16"/>
        <v>0</v>
      </c>
    </row>
    <row r="54" spans="1:18">
      <c r="A54" s="62"/>
      <c r="B54" s="67" t="str">
        <f>Modèle!B56</f>
        <v>Structuration de l'information</v>
      </c>
      <c r="C54" s="69" t="str">
        <f>Modèle!C56</f>
        <v>9.1</v>
      </c>
      <c r="D54" s="70" t="str">
        <f>Modèle!E56</f>
        <v>A</v>
      </c>
      <c r="E54" s="114">
        <f ca="1">COUNTIF(OFFSET(Synthèse!$G63,0,0,1,COUNTA(Synthèse!$10:$10)-6),"="&amp;$E$1)</f>
        <v>1</v>
      </c>
      <c r="F54" s="114">
        <f ca="1">COUNTIF(OFFSET(Synthèse!$G63,0,0,1,COUNTA(Synthèse!$10:$10)-6),"="&amp;$F$1)</f>
        <v>7</v>
      </c>
      <c r="G54" s="114">
        <f ca="1">COUNTIF(OFFSET(Synthèse!$G63,0,0,1,COUNTA(Synthèse!$10:$10)-6),"="&amp;$G$1)</f>
        <v>0</v>
      </c>
      <c r="H54" s="114">
        <f ca="1">COUNTIF(OFFSET(Synthèse!$G63,0,0,1,COUNTA(Synthèse!$10:$10)-6),"="&amp;$H$1)</f>
        <v>0</v>
      </c>
      <c r="I54" s="147">
        <f t="shared" ca="1" si="1"/>
        <v>8</v>
      </c>
      <c r="J54" s="62"/>
      <c r="L54" s="117" t="s">
        <v>58</v>
      </c>
      <c r="M54" s="117"/>
      <c r="N54" s="117" t="s">
        <v>125</v>
      </c>
      <c r="O54" s="118">
        <f t="shared" ca="1" si="13"/>
        <v>0</v>
      </c>
      <c r="P54" s="118">
        <f t="shared" ca="1" si="14"/>
        <v>1</v>
      </c>
      <c r="Q54" s="118">
        <f t="shared" ca="1" si="15"/>
        <v>1</v>
      </c>
      <c r="R54" s="118">
        <f t="shared" ca="1" si="16"/>
        <v>1</v>
      </c>
    </row>
    <row r="55" spans="1:18">
      <c r="A55" s="62"/>
      <c r="B55" s="67" t="str">
        <f>Modèle!B57</f>
        <v>Structuration de l'information</v>
      </c>
      <c r="C55" s="69" t="str">
        <f>Modèle!C57</f>
        <v>9.2</v>
      </c>
      <c r="D55" s="70" t="str">
        <f>Modèle!E57</f>
        <v>A</v>
      </c>
      <c r="E55" s="114">
        <f ca="1">COUNTIF(OFFSET(Synthèse!$G64,0,0,1,COUNTA(Synthèse!$10:$10)-6),"="&amp;$E$1)</f>
        <v>8</v>
      </c>
      <c r="F55" s="114">
        <f ca="1">COUNTIF(OFFSET(Synthèse!$G64,0,0,1,COUNTA(Synthèse!$10:$10)-6),"="&amp;$F$1)</f>
        <v>0</v>
      </c>
      <c r="G55" s="114">
        <f ca="1">COUNTIF(OFFSET(Synthèse!$G64,0,0,1,COUNTA(Synthèse!$10:$10)-6),"="&amp;$G$1)</f>
        <v>0</v>
      </c>
      <c r="H55" s="114">
        <f ca="1">COUNTIF(OFFSET(Synthèse!$G64,0,0,1,COUNTA(Synthèse!$10:$10)-6),"="&amp;$H$1)</f>
        <v>0</v>
      </c>
      <c r="I55" s="147">
        <f t="shared" ca="1" si="1"/>
        <v>8</v>
      </c>
      <c r="J55" s="62"/>
      <c r="L55" s="117" t="s">
        <v>58</v>
      </c>
      <c r="M55" s="117"/>
      <c r="N55" s="117" t="s">
        <v>128</v>
      </c>
      <c r="O55" s="118">
        <f t="shared" ca="1" si="13"/>
        <v>1</v>
      </c>
      <c r="P55" s="118">
        <f t="shared" ca="1" si="14"/>
        <v>1</v>
      </c>
      <c r="Q55" s="118">
        <f t="shared" ca="1" si="15"/>
        <v>1</v>
      </c>
      <c r="R55" s="118">
        <f t="shared" ca="1" si="16"/>
        <v>0</v>
      </c>
    </row>
    <row r="56" spans="1:18">
      <c r="A56" s="62"/>
      <c r="B56" s="67" t="str">
        <f>Modèle!B58</f>
        <v>Structuration de l'information</v>
      </c>
      <c r="C56" s="69" t="str">
        <f>Modèle!C58</f>
        <v>9.3</v>
      </c>
      <c r="D56" s="70" t="str">
        <f>Modèle!E58</f>
        <v>A</v>
      </c>
      <c r="E56" s="114">
        <f ca="1">COUNTIF(OFFSET(Synthèse!$G65,0,0,1,COUNTA(Synthèse!$10:$10)-6),"="&amp;$E$1)</f>
        <v>0</v>
      </c>
      <c r="F56" s="114">
        <f ca="1">COUNTIF(OFFSET(Synthèse!$G65,0,0,1,COUNTA(Synthèse!$10:$10)-6),"="&amp;$F$1)</f>
        <v>8</v>
      </c>
      <c r="G56" s="114">
        <f ca="1">COUNTIF(OFFSET(Synthèse!$G65,0,0,1,COUNTA(Synthèse!$10:$10)-6),"="&amp;$G$1)</f>
        <v>0</v>
      </c>
      <c r="H56" s="114">
        <f ca="1">COUNTIF(OFFSET(Synthèse!$G65,0,0,1,COUNTA(Synthèse!$10:$10)-6),"="&amp;$H$1)</f>
        <v>0</v>
      </c>
      <c r="I56" s="147">
        <f t="shared" ca="1" si="1"/>
        <v>8</v>
      </c>
      <c r="J56" s="62"/>
      <c r="L56" s="117" t="s">
        <v>58</v>
      </c>
      <c r="M56" s="117"/>
      <c r="N56" s="117" t="s">
        <v>131</v>
      </c>
      <c r="O56" s="118">
        <f t="shared" ca="1" si="13"/>
        <v>1</v>
      </c>
      <c r="P56" s="118">
        <f t="shared" ca="1" si="14"/>
        <v>1</v>
      </c>
      <c r="Q56" s="118">
        <f t="shared" ca="1" si="15"/>
        <v>1</v>
      </c>
      <c r="R56" s="118">
        <f t="shared" ca="1" si="16"/>
        <v>0</v>
      </c>
    </row>
    <row r="57" spans="1:18">
      <c r="A57" s="62"/>
      <c r="B57" s="67" t="str">
        <f>Modèle!B59</f>
        <v>Structuration de l'information</v>
      </c>
      <c r="C57" s="69" t="str">
        <f>Modèle!C59</f>
        <v>9.4</v>
      </c>
      <c r="D57" s="70" t="str">
        <f>Modèle!E59</f>
        <v>A</v>
      </c>
      <c r="E57" s="114">
        <f ca="1">COUNTIF(OFFSET(Synthèse!$G66,0,0,1,COUNTA(Synthèse!$10:$10)-6),"="&amp;$E$1)</f>
        <v>0</v>
      </c>
      <c r="F57" s="114">
        <f ca="1">COUNTIF(OFFSET(Synthèse!$G66,0,0,1,COUNTA(Synthèse!$10:$10)-6),"="&amp;$F$1)</f>
        <v>0</v>
      </c>
      <c r="G57" s="114">
        <f ca="1">COUNTIF(OFFSET(Synthèse!$G66,0,0,1,COUNTA(Synthèse!$10:$10)-6),"="&amp;$G$1)</f>
        <v>0</v>
      </c>
      <c r="H57" s="114">
        <f ca="1">COUNTIF(OFFSET(Synthèse!$G66,0,0,1,COUNTA(Synthèse!$10:$10)-6),"="&amp;$H$1)</f>
        <v>8</v>
      </c>
      <c r="I57" s="147">
        <f t="shared" ca="1" si="1"/>
        <v>8</v>
      </c>
      <c r="J57" s="62"/>
      <c r="L57" s="117" t="s">
        <v>58</v>
      </c>
      <c r="M57" s="117"/>
      <c r="N57" s="117" t="s">
        <v>134</v>
      </c>
      <c r="O57" s="118">
        <f t="shared" ca="1" si="13"/>
        <v>1</v>
      </c>
      <c r="P57" s="118">
        <f t="shared" ca="1" si="14"/>
        <v>1</v>
      </c>
      <c r="Q57" s="118">
        <f t="shared" ca="1" si="15"/>
        <v>1</v>
      </c>
      <c r="R57" s="118">
        <f t="shared" ca="1" si="16"/>
        <v>0</v>
      </c>
    </row>
    <row r="58" spans="1:18">
      <c r="A58" s="62"/>
      <c r="B58" s="67" t="str">
        <f>Modèle!B60</f>
        <v>Présentation de l'information</v>
      </c>
      <c r="C58" s="69" t="str">
        <f>Modèle!C60</f>
        <v>10.1</v>
      </c>
      <c r="D58" s="70" t="str">
        <f>Modèle!E60</f>
        <v>A</v>
      </c>
      <c r="E58" s="114">
        <f ca="1">COUNTIF(OFFSET(Synthèse!$G67,0,0,1,COUNTA(Synthèse!$10:$10)-6),"="&amp;$E$1)</f>
        <v>0</v>
      </c>
      <c r="F58" s="114">
        <f ca="1">COUNTIF(OFFSET(Synthèse!$G67,0,0,1,COUNTA(Synthèse!$10:$10)-6),"="&amp;$F$1)</f>
        <v>8</v>
      </c>
      <c r="G58" s="114">
        <f ca="1">COUNTIF(OFFSET(Synthèse!$G67,0,0,1,COUNTA(Synthèse!$10:$10)-6),"="&amp;$G$1)</f>
        <v>0</v>
      </c>
      <c r="H58" s="114">
        <f ca="1">COUNTIF(OFFSET(Synthèse!$G67,0,0,1,COUNTA(Synthèse!$10:$10)-6),"="&amp;$H$1)</f>
        <v>0</v>
      </c>
      <c r="I58" s="147">
        <f t="shared" ca="1" si="1"/>
        <v>8</v>
      </c>
      <c r="J58" s="62"/>
      <c r="L58" s="117" t="s">
        <v>58</v>
      </c>
      <c r="M58" s="117"/>
      <c r="N58" s="117" t="s">
        <v>137</v>
      </c>
      <c r="O58" s="118">
        <f t="shared" ca="1" si="13"/>
        <v>0</v>
      </c>
      <c r="P58" s="118">
        <f t="shared" ca="1" si="14"/>
        <v>1</v>
      </c>
      <c r="Q58" s="118">
        <f t="shared" ca="1" si="15"/>
        <v>1</v>
      </c>
      <c r="R58" s="118">
        <f t="shared" ca="1" si="16"/>
        <v>1</v>
      </c>
    </row>
    <row r="59" spans="1:18">
      <c r="A59" s="62"/>
      <c r="B59" s="67" t="str">
        <f>Modèle!B61</f>
        <v>Présentation de l'information</v>
      </c>
      <c r="C59" s="69" t="str">
        <f>Modèle!C61</f>
        <v>10.2</v>
      </c>
      <c r="D59" s="70" t="str">
        <f>Modèle!E61</f>
        <v>A</v>
      </c>
      <c r="E59" s="114">
        <f ca="1">COUNTIF(OFFSET(Synthèse!$G68,0,0,1,COUNTA(Synthèse!$10:$10)-6),"="&amp;$E$1)</f>
        <v>0</v>
      </c>
      <c r="F59" s="114">
        <f ca="1">COUNTIF(OFFSET(Synthèse!$G68,0,0,1,COUNTA(Synthèse!$10:$10)-6),"="&amp;$F$1)</f>
        <v>8</v>
      </c>
      <c r="G59" s="114">
        <f ca="1">COUNTIF(OFFSET(Synthèse!$G68,0,0,1,COUNTA(Synthèse!$10:$10)-6),"="&amp;$G$1)</f>
        <v>0</v>
      </c>
      <c r="H59" s="114">
        <f ca="1">COUNTIF(OFFSET(Synthèse!$G68,0,0,1,COUNTA(Synthèse!$10:$10)-6),"="&amp;$H$1)</f>
        <v>0</v>
      </c>
      <c r="I59" s="147">
        <f t="shared" ca="1" si="1"/>
        <v>8</v>
      </c>
      <c r="J59" s="62"/>
      <c r="L59" s="117" t="s">
        <v>58</v>
      </c>
      <c r="M59" s="117"/>
      <c r="N59" s="117" t="s">
        <v>140</v>
      </c>
      <c r="O59" s="118">
        <f t="shared" ca="1" si="13"/>
        <v>1</v>
      </c>
      <c r="P59" s="118">
        <f t="shared" ca="1" si="14"/>
        <v>1</v>
      </c>
      <c r="Q59" s="118">
        <f t="shared" ca="1" si="15"/>
        <v>1</v>
      </c>
      <c r="R59" s="118">
        <f t="shared" ca="1" si="16"/>
        <v>0</v>
      </c>
    </row>
    <row r="60" spans="1:18">
      <c r="A60" s="62"/>
      <c r="B60" s="67" t="str">
        <f>Modèle!B62</f>
        <v>Présentation de l'information</v>
      </c>
      <c r="C60" s="69" t="str">
        <f>Modèle!C62</f>
        <v>10.3</v>
      </c>
      <c r="D60" s="70" t="str">
        <f>Modèle!E62</f>
        <v>A</v>
      </c>
      <c r="E60" s="114">
        <f ca="1">COUNTIF(OFFSET(Synthèse!$G69,0,0,1,COUNTA(Synthèse!$10:$10)-6),"="&amp;$E$1)</f>
        <v>0</v>
      </c>
      <c r="F60" s="114">
        <f ca="1">COUNTIF(OFFSET(Synthèse!$G69,0,0,1,COUNTA(Synthèse!$10:$10)-6),"="&amp;$F$1)</f>
        <v>8</v>
      </c>
      <c r="G60" s="114">
        <f ca="1">COUNTIF(OFFSET(Synthèse!$G69,0,0,1,COUNTA(Synthèse!$10:$10)-6),"="&amp;$G$1)</f>
        <v>0</v>
      </c>
      <c r="H60" s="114">
        <f ca="1">COUNTIF(OFFSET(Synthèse!$G69,0,0,1,COUNTA(Synthèse!$10:$10)-6),"="&amp;$H$1)</f>
        <v>0</v>
      </c>
      <c r="I60" s="147">
        <f t="shared" ca="1" si="1"/>
        <v>8</v>
      </c>
      <c r="J60" s="62"/>
      <c r="L60" s="117" t="s">
        <v>58</v>
      </c>
      <c r="M60" s="117"/>
      <c r="N60" s="117" t="s">
        <v>143</v>
      </c>
      <c r="O60" s="118">
        <f t="shared" ca="1" si="13"/>
        <v>0</v>
      </c>
      <c r="P60" s="118">
        <f t="shared" ca="1" si="14"/>
        <v>1</v>
      </c>
      <c r="Q60" s="118">
        <f t="shared" ca="1" si="15"/>
        <v>1</v>
      </c>
      <c r="R60" s="118">
        <f t="shared" ca="1" si="16"/>
        <v>1</v>
      </c>
    </row>
    <row r="61" spans="1:18">
      <c r="A61" s="62"/>
      <c r="B61" s="67" t="str">
        <f>Modèle!B63</f>
        <v>Présentation de l'information</v>
      </c>
      <c r="C61" s="69" t="str">
        <f>Modèle!C63</f>
        <v>10.4</v>
      </c>
      <c r="D61" s="70" t="str">
        <f>Modèle!E63</f>
        <v>AA</v>
      </c>
      <c r="E61" s="114">
        <f ca="1">COUNTIF(OFFSET(Synthèse!$G70,0,0,1,COUNTA(Synthèse!$10:$10)-6),"="&amp;$E$1)</f>
        <v>0</v>
      </c>
      <c r="F61" s="114">
        <f ca="1">COUNTIF(OFFSET(Synthèse!$G70,0,0,1,COUNTA(Synthèse!$10:$10)-6),"="&amp;$F$1)</f>
        <v>8</v>
      </c>
      <c r="G61" s="114">
        <f ca="1">COUNTIF(OFFSET(Synthèse!$G70,0,0,1,COUNTA(Synthèse!$10:$10)-6),"="&amp;$G$1)</f>
        <v>0</v>
      </c>
      <c r="H61" s="114">
        <f ca="1">COUNTIF(OFFSET(Synthèse!$G70,0,0,1,COUNTA(Synthèse!$10:$10)-6),"="&amp;$H$1)</f>
        <v>0</v>
      </c>
      <c r="I61" s="147">
        <f t="shared" ca="1" si="1"/>
        <v>8</v>
      </c>
      <c r="J61" s="62"/>
      <c r="L61" s="115" t="s">
        <v>58</v>
      </c>
      <c r="M61" s="115"/>
      <c r="N61" s="115" t="s">
        <v>147</v>
      </c>
      <c r="O61" s="116">
        <f t="shared" ca="1" si="13"/>
        <v>1</v>
      </c>
      <c r="P61" s="116">
        <f t="shared" ca="1" si="14"/>
        <v>1</v>
      </c>
      <c r="Q61" s="116">
        <f t="shared" ca="1" si="15"/>
        <v>1</v>
      </c>
      <c r="R61" s="116">
        <f t="shared" ca="1" si="16"/>
        <v>0</v>
      </c>
    </row>
    <row r="62" spans="1:18">
      <c r="A62" s="62"/>
      <c r="B62" s="67" t="str">
        <f>Modèle!B64</f>
        <v>Présentation de l'information</v>
      </c>
      <c r="C62" s="69" t="str">
        <f>Modèle!C64</f>
        <v>10.5</v>
      </c>
      <c r="D62" s="70" t="str">
        <f>Modèle!E64</f>
        <v>AA</v>
      </c>
      <c r="E62" s="114">
        <f ca="1">COUNTIF(OFFSET(Synthèse!$G71,0,0,1,COUNTA(Synthèse!$10:$10)-6),"="&amp;$E$1)</f>
        <v>0</v>
      </c>
      <c r="F62" s="114">
        <f ca="1">COUNTIF(OFFSET(Synthèse!$G71,0,0,1,COUNTA(Synthèse!$10:$10)-6),"="&amp;$F$1)</f>
        <v>8</v>
      </c>
      <c r="G62" s="114">
        <f ca="1">COUNTIF(OFFSET(Synthèse!$G71,0,0,1,COUNTA(Synthèse!$10:$10)-6),"="&amp;$G$1)</f>
        <v>0</v>
      </c>
      <c r="H62" s="114">
        <f ca="1">COUNTIF(OFFSET(Synthèse!$G71,0,0,1,COUNTA(Synthèse!$10:$10)-6),"="&amp;$H$1)</f>
        <v>0</v>
      </c>
      <c r="I62" s="147">
        <f t="shared" ca="1" si="1"/>
        <v>8</v>
      </c>
      <c r="J62" s="62"/>
      <c r="L62" s="115" t="s">
        <v>58</v>
      </c>
      <c r="M62" s="115"/>
      <c r="N62" s="115" t="s">
        <v>150</v>
      </c>
      <c r="O62" s="116">
        <f t="shared" ca="1" si="13"/>
        <v>1</v>
      </c>
      <c r="P62" s="116">
        <f t="shared" ca="1" si="14"/>
        <v>1</v>
      </c>
      <c r="Q62" s="116">
        <f t="shared" ca="1" si="15"/>
        <v>1</v>
      </c>
      <c r="R62" s="116">
        <f t="shared" ca="1" si="16"/>
        <v>0</v>
      </c>
    </row>
    <row r="63" spans="1:18">
      <c r="A63" s="62"/>
      <c r="B63" s="67" t="str">
        <f>Modèle!B65</f>
        <v>Présentation de l'information</v>
      </c>
      <c r="C63" s="69" t="str">
        <f>Modèle!C65</f>
        <v>10.6</v>
      </c>
      <c r="D63" s="70" t="str">
        <f>Modèle!E65</f>
        <v>A</v>
      </c>
      <c r="E63" s="114">
        <f ca="1">COUNTIF(OFFSET(Synthèse!$G72,0,0,1,COUNTA(Synthèse!$10:$10)-6),"="&amp;$E$1)</f>
        <v>1</v>
      </c>
      <c r="F63" s="114">
        <f ca="1">COUNTIF(OFFSET(Synthèse!$G72,0,0,1,COUNTA(Synthèse!$10:$10)-6),"="&amp;$F$1)</f>
        <v>0</v>
      </c>
      <c r="G63" s="114">
        <f ca="1">COUNTIF(OFFSET(Synthèse!$G72,0,0,1,COUNTA(Synthèse!$10:$10)-6),"="&amp;$G$1)</f>
        <v>0</v>
      </c>
      <c r="H63" s="114">
        <f ca="1">COUNTIF(OFFSET(Synthèse!$G72,0,0,1,COUNTA(Synthèse!$10:$10)-6),"="&amp;$H$1)</f>
        <v>7</v>
      </c>
      <c r="I63" s="147">
        <f t="shared" ca="1" si="1"/>
        <v>8</v>
      </c>
      <c r="J63" s="62"/>
      <c r="L63" s="115" t="s">
        <v>58</v>
      </c>
      <c r="M63" s="115"/>
      <c r="N63" s="115" t="s">
        <v>153</v>
      </c>
      <c r="O63" s="116">
        <f t="shared" ca="1" si="13"/>
        <v>1</v>
      </c>
      <c r="P63" s="116">
        <f t="shared" ca="1" si="14"/>
        <v>0</v>
      </c>
      <c r="Q63" s="116">
        <f t="shared" ca="1" si="15"/>
        <v>1</v>
      </c>
      <c r="R63" s="116">
        <f t="shared" ca="1" si="16"/>
        <v>1</v>
      </c>
    </row>
    <row r="64" spans="1:18">
      <c r="A64" s="62"/>
      <c r="B64" s="67" t="str">
        <f>Modèle!B66</f>
        <v>Présentation de l'information</v>
      </c>
      <c r="C64" s="69" t="str">
        <f>Modèle!C66</f>
        <v>10.7</v>
      </c>
      <c r="D64" s="70" t="str">
        <f>Modèle!E66</f>
        <v>A</v>
      </c>
      <c r="E64" s="114">
        <f ca="1">COUNTIF(OFFSET(Synthèse!$G73,0,0,1,COUNTA(Synthèse!$10:$10)-6),"="&amp;$E$1)</f>
        <v>2</v>
      </c>
      <c r="F64" s="114">
        <f ca="1">COUNTIF(OFFSET(Synthèse!$G73,0,0,1,COUNTA(Synthèse!$10:$10)-6),"="&amp;$F$1)</f>
        <v>6</v>
      </c>
      <c r="G64" s="114">
        <f ca="1">COUNTIF(OFFSET(Synthèse!$G73,0,0,1,COUNTA(Synthèse!$10:$10)-6),"="&amp;$G$1)</f>
        <v>0</v>
      </c>
      <c r="H64" s="114">
        <f ca="1">COUNTIF(OFFSET(Synthèse!$G73,0,0,1,COUNTA(Synthèse!$10:$10)-6),"="&amp;$H$1)</f>
        <v>0</v>
      </c>
      <c r="I64" s="147">
        <f t="shared" ca="1" si="1"/>
        <v>8</v>
      </c>
      <c r="J64" s="62"/>
      <c r="L64" s="115" t="s">
        <v>58</v>
      </c>
      <c r="M64" s="115"/>
      <c r="N64" s="115" t="s">
        <v>156</v>
      </c>
      <c r="O64" s="116">
        <f t="shared" ca="1" si="13"/>
        <v>1</v>
      </c>
      <c r="P64" s="116">
        <f t="shared" ca="1" si="14"/>
        <v>1</v>
      </c>
      <c r="Q64" s="116">
        <f t="shared" ca="1" si="15"/>
        <v>1</v>
      </c>
      <c r="R64" s="116">
        <f t="shared" ca="1" si="16"/>
        <v>0</v>
      </c>
    </row>
    <row r="65" spans="1:18">
      <c r="A65" s="62"/>
      <c r="B65" s="67" t="str">
        <f>Modèle!B67</f>
        <v>Présentation de l'information</v>
      </c>
      <c r="C65" s="69" t="str">
        <f>Modèle!C67</f>
        <v>10.8</v>
      </c>
      <c r="D65" s="70" t="str">
        <f>Modèle!E67</f>
        <v>A</v>
      </c>
      <c r="E65" s="114">
        <f ca="1">COUNTIF(OFFSET(Synthèse!$G74,0,0,1,COUNTA(Synthèse!$10:$10)-6),"="&amp;$E$1)</f>
        <v>0</v>
      </c>
      <c r="F65" s="114">
        <f ca="1">COUNTIF(OFFSET(Synthèse!$G74,0,0,1,COUNTA(Synthèse!$10:$10)-6),"="&amp;$F$1)</f>
        <v>8</v>
      </c>
      <c r="G65" s="114">
        <f ca="1">COUNTIF(OFFSET(Synthèse!$G74,0,0,1,COUNTA(Synthèse!$10:$10)-6),"="&amp;$G$1)</f>
        <v>0</v>
      </c>
      <c r="H65" s="114">
        <f ca="1">COUNTIF(OFFSET(Synthèse!$G74,0,0,1,COUNTA(Synthèse!$10:$10)-6),"="&amp;$H$1)</f>
        <v>0</v>
      </c>
      <c r="I65" s="147">
        <f t="shared" ca="1" si="1"/>
        <v>8</v>
      </c>
      <c r="J65" s="62"/>
      <c r="L65" s="115" t="s">
        <v>58</v>
      </c>
      <c r="M65" s="115"/>
      <c r="N65" s="115" t="s">
        <v>159</v>
      </c>
      <c r="O65" s="116">
        <f t="shared" ca="1" si="13"/>
        <v>1</v>
      </c>
      <c r="P65" s="116">
        <f t="shared" ca="1" si="14"/>
        <v>1</v>
      </c>
      <c r="Q65" s="116">
        <f t="shared" ca="1" si="15"/>
        <v>1</v>
      </c>
      <c r="R65" s="116">
        <f t="shared" ca="1" si="16"/>
        <v>0</v>
      </c>
    </row>
    <row r="66" spans="1:18">
      <c r="A66" s="62"/>
      <c r="B66" s="67" t="str">
        <f>Modèle!B68</f>
        <v>Présentation de l'information</v>
      </c>
      <c r="C66" s="69" t="str">
        <f>Modèle!C68</f>
        <v>10.9</v>
      </c>
      <c r="D66" s="70" t="str">
        <f>Modèle!E68</f>
        <v>A</v>
      </c>
      <c r="E66" s="114">
        <f ca="1">COUNTIF(OFFSET(Synthèse!$G75,0,0,1,COUNTA(Synthèse!$10:$10)-6),"="&amp;$E$1)</f>
        <v>0</v>
      </c>
      <c r="F66" s="114">
        <f ca="1">COUNTIF(OFFSET(Synthèse!$G75,0,0,1,COUNTA(Synthèse!$10:$10)-6),"="&amp;$F$1)</f>
        <v>0</v>
      </c>
      <c r="G66" s="114">
        <f ca="1">COUNTIF(OFFSET(Synthèse!$G75,0,0,1,COUNTA(Synthèse!$10:$10)-6),"="&amp;$G$1)</f>
        <v>0</v>
      </c>
      <c r="H66" s="114">
        <f ca="1">COUNTIF(OFFSET(Synthèse!$G75,0,0,1,COUNTA(Synthèse!$10:$10)-6),"="&amp;$H$1)</f>
        <v>8</v>
      </c>
      <c r="I66" s="147">
        <f t="shared" ca="1" si="1"/>
        <v>8</v>
      </c>
      <c r="J66" s="62"/>
      <c r="L66" s="115" t="s">
        <v>58</v>
      </c>
      <c r="M66" s="115"/>
      <c r="N66" s="115" t="s">
        <v>162</v>
      </c>
      <c r="O66" s="116">
        <f t="shared" ca="1" si="13"/>
        <v>1</v>
      </c>
      <c r="P66" s="116">
        <f t="shared" ca="1" si="14"/>
        <v>1</v>
      </c>
      <c r="Q66" s="116">
        <f t="shared" ca="1" si="15"/>
        <v>1</v>
      </c>
      <c r="R66" s="116">
        <f t="shared" ca="1" si="16"/>
        <v>0</v>
      </c>
    </row>
    <row r="67" spans="1:18">
      <c r="A67" s="62"/>
      <c r="B67" s="67" t="str">
        <f>Modèle!B69</f>
        <v>Présentation de l'information</v>
      </c>
      <c r="C67" s="69" t="str">
        <f>Modèle!C69</f>
        <v>10.10</v>
      </c>
      <c r="D67" s="70" t="str">
        <f>Modèle!E69</f>
        <v>A</v>
      </c>
      <c r="E67" s="114">
        <f ca="1">COUNTIF(OFFSET(Synthèse!$G76,0,0,1,COUNTA(Synthèse!$10:$10)-6),"="&amp;$E$1)</f>
        <v>0</v>
      </c>
      <c r="F67" s="114">
        <f ca="1">COUNTIF(OFFSET(Synthèse!$G76,0,0,1,COUNTA(Synthèse!$10:$10)-6),"="&amp;$F$1)</f>
        <v>0</v>
      </c>
      <c r="G67" s="114">
        <f ca="1">COUNTIF(OFFSET(Synthèse!$G76,0,0,1,COUNTA(Synthèse!$10:$10)-6),"="&amp;$G$1)</f>
        <v>0</v>
      </c>
      <c r="H67" s="114">
        <f ca="1">COUNTIF(OFFSET(Synthèse!$G76,0,0,1,COUNTA(Synthèse!$10:$10)-6),"="&amp;$H$1)</f>
        <v>8</v>
      </c>
      <c r="I67" s="147">
        <f t="shared" ref="I67:I107" ca="1" si="17">SUM(E67:H67)</f>
        <v>8</v>
      </c>
      <c r="J67" s="62"/>
      <c r="L67" s="115" t="s">
        <v>58</v>
      </c>
      <c r="M67" s="115"/>
      <c r="N67" s="115" t="s">
        <v>165</v>
      </c>
      <c r="O67" s="116">
        <f t="shared" ca="1" si="13"/>
        <v>1</v>
      </c>
      <c r="P67" s="116">
        <f t="shared" ca="1" si="14"/>
        <v>1</v>
      </c>
      <c r="Q67" s="116">
        <f t="shared" ca="1" si="15"/>
        <v>1</v>
      </c>
      <c r="R67" s="116">
        <f t="shared" ca="1" si="16"/>
        <v>0</v>
      </c>
    </row>
    <row r="68" spans="1:18">
      <c r="A68" s="62"/>
      <c r="B68" s="67" t="str">
        <f>Modèle!B70</f>
        <v>Présentation de l'information</v>
      </c>
      <c r="C68" s="69" t="str">
        <f>Modèle!C70</f>
        <v>10.11</v>
      </c>
      <c r="D68" s="70" t="str">
        <f>Modèle!E70</f>
        <v>AA</v>
      </c>
      <c r="E68" s="114">
        <f ca="1">COUNTIF(OFFSET(Synthèse!$G77,0,0,1,COUNTA(Synthèse!$10:$10)-6),"="&amp;$E$1)</f>
        <v>4</v>
      </c>
      <c r="F68" s="114">
        <f ca="1">COUNTIF(OFFSET(Synthèse!$G77,0,0,1,COUNTA(Synthèse!$10:$10)-6),"="&amp;$F$1)</f>
        <v>4</v>
      </c>
      <c r="G68" s="114">
        <f ca="1">COUNTIF(OFFSET(Synthèse!$G77,0,0,1,COUNTA(Synthèse!$10:$10)-6),"="&amp;$G$1)</f>
        <v>0</v>
      </c>
      <c r="H68" s="114">
        <f ca="1">COUNTIF(OFFSET(Synthèse!$G77,0,0,1,COUNTA(Synthèse!$10:$10)-6),"="&amp;$H$1)</f>
        <v>0</v>
      </c>
      <c r="I68" s="147">
        <f t="shared" ca="1" si="17"/>
        <v>8</v>
      </c>
      <c r="J68" s="62"/>
      <c r="L68" s="115" t="s">
        <v>58</v>
      </c>
      <c r="M68" s="115"/>
      <c r="N68" s="115" t="s">
        <v>168</v>
      </c>
      <c r="O68" s="116">
        <f t="shared" ca="1" si="13"/>
        <v>1</v>
      </c>
      <c r="P68" s="116">
        <f t="shared" ca="1" si="14"/>
        <v>0</v>
      </c>
      <c r="Q68" s="116">
        <f t="shared" ca="1" si="15"/>
        <v>1</v>
      </c>
      <c r="R68" s="116">
        <f t="shared" ca="1" si="16"/>
        <v>1</v>
      </c>
    </row>
    <row r="69" spans="1:18">
      <c r="A69" s="62"/>
      <c r="B69" s="67" t="str">
        <f>Modèle!B71</f>
        <v>Présentation de l'information</v>
      </c>
      <c r="C69" s="69" t="str">
        <f>Modèle!C71</f>
        <v>10.12</v>
      </c>
      <c r="D69" s="70" t="str">
        <f>Modèle!E71</f>
        <v>AA</v>
      </c>
      <c r="E69" s="114">
        <f ca="1">COUNTIF(OFFSET(Synthèse!$G78,0,0,1,COUNTA(Synthèse!$10:$10)-6),"="&amp;$E$1)</f>
        <v>0</v>
      </c>
      <c r="F69" s="114">
        <f ca="1">COUNTIF(OFFSET(Synthèse!$G78,0,0,1,COUNTA(Synthèse!$10:$10)-6),"="&amp;$F$1)</f>
        <v>8</v>
      </c>
      <c r="G69" s="114">
        <f ca="1">COUNTIF(OFFSET(Synthèse!$G78,0,0,1,COUNTA(Synthèse!$10:$10)-6),"="&amp;$G$1)</f>
        <v>0</v>
      </c>
      <c r="H69" s="114">
        <f ca="1">COUNTIF(OFFSET(Synthèse!$G78,0,0,1,COUNTA(Synthèse!$10:$10)-6),"="&amp;$H$1)</f>
        <v>0</v>
      </c>
      <c r="I69" s="147">
        <f t="shared" ca="1" si="17"/>
        <v>8</v>
      </c>
      <c r="J69" s="62"/>
      <c r="L69" s="117" t="s">
        <v>58</v>
      </c>
      <c r="M69" s="117"/>
      <c r="N69" s="117" t="s">
        <v>172</v>
      </c>
      <c r="O69" s="118">
        <f t="shared" ca="1" si="13"/>
        <v>0</v>
      </c>
      <c r="P69" s="118">
        <f t="shared" ca="1" si="14"/>
        <v>1</v>
      </c>
      <c r="Q69" s="118">
        <f t="shared" ca="1" si="15"/>
        <v>1</v>
      </c>
      <c r="R69" s="118">
        <f t="shared" ca="1" si="16"/>
        <v>1</v>
      </c>
    </row>
    <row r="70" spans="1:18">
      <c r="A70" s="62"/>
      <c r="B70" s="67" t="str">
        <f>Modèle!B72</f>
        <v>Présentation de l'information</v>
      </c>
      <c r="C70" s="69" t="str">
        <f>Modèle!C72</f>
        <v>10.13</v>
      </c>
      <c r="D70" s="70" t="str">
        <f>Modèle!E72</f>
        <v>AA</v>
      </c>
      <c r="E70" s="114">
        <f ca="1">COUNTIF(OFFSET(Synthèse!$G79,0,0,1,COUNTA(Synthèse!$10:$10)-6),"="&amp;$E$1)</f>
        <v>0</v>
      </c>
      <c r="F70" s="114">
        <f ca="1">COUNTIF(OFFSET(Synthèse!$G79,0,0,1,COUNTA(Synthèse!$10:$10)-6),"="&amp;$F$1)</f>
        <v>0</v>
      </c>
      <c r="G70" s="114">
        <f ca="1">COUNTIF(OFFSET(Synthèse!$G79,0,0,1,COUNTA(Synthèse!$10:$10)-6),"="&amp;$G$1)</f>
        <v>0</v>
      </c>
      <c r="H70" s="114">
        <f ca="1">COUNTIF(OFFSET(Synthèse!$G79,0,0,1,COUNTA(Synthèse!$10:$10)-6),"="&amp;$H$1)</f>
        <v>8</v>
      </c>
      <c r="I70" s="147">
        <f t="shared" ca="1" si="17"/>
        <v>8</v>
      </c>
      <c r="J70" s="62"/>
      <c r="L70" s="117" t="s">
        <v>58</v>
      </c>
      <c r="M70" s="117"/>
      <c r="N70" s="117" t="s">
        <v>179</v>
      </c>
      <c r="O70" s="118">
        <f t="shared" ca="1" si="13"/>
        <v>1</v>
      </c>
      <c r="P70" s="118">
        <f t="shared" ca="1" si="14"/>
        <v>0</v>
      </c>
      <c r="Q70" s="118">
        <f t="shared" ca="1" si="15"/>
        <v>1</v>
      </c>
      <c r="R70" s="118">
        <f t="shared" ca="1" si="16"/>
        <v>1</v>
      </c>
    </row>
    <row r="71" spans="1:18">
      <c r="A71" s="62"/>
      <c r="B71" s="67" t="str">
        <f>Modèle!B73</f>
        <v>Présentation de l'information</v>
      </c>
      <c r="C71" s="69" t="str">
        <f>Modèle!C73</f>
        <v>10.14</v>
      </c>
      <c r="D71" s="70" t="str">
        <f>Modèle!E73</f>
        <v>A</v>
      </c>
      <c r="E71" s="114">
        <f ca="1">COUNTIF(OFFSET(Synthèse!$G80,0,0,1,COUNTA(Synthèse!$10:$10)-6),"="&amp;$E$1)</f>
        <v>0</v>
      </c>
      <c r="F71" s="114">
        <f ca="1">COUNTIF(OFFSET(Synthèse!$G80,0,0,1,COUNTA(Synthèse!$10:$10)-6),"="&amp;$F$1)</f>
        <v>0</v>
      </c>
      <c r="G71" s="114">
        <f ca="1">COUNTIF(OFFSET(Synthèse!$G80,0,0,1,COUNTA(Synthèse!$10:$10)-6),"="&amp;$G$1)</f>
        <v>0</v>
      </c>
      <c r="H71" s="114">
        <f ca="1">COUNTIF(OFFSET(Synthèse!$G80,0,0,1,COUNTA(Synthèse!$10:$10)-6),"="&amp;$H$1)</f>
        <v>8</v>
      </c>
      <c r="I71" s="147">
        <f t="shared" ca="1" si="17"/>
        <v>8</v>
      </c>
      <c r="J71" s="62"/>
      <c r="L71" s="115" t="s">
        <v>58</v>
      </c>
      <c r="M71" s="115"/>
      <c r="N71" s="115" t="s">
        <v>183</v>
      </c>
      <c r="O71" s="116">
        <f t="shared" ca="1" si="13"/>
        <v>0</v>
      </c>
      <c r="P71" s="116">
        <f t="shared" ca="1" si="14"/>
        <v>1</v>
      </c>
      <c r="Q71" s="116">
        <f t="shared" ca="1" si="15"/>
        <v>1</v>
      </c>
      <c r="R71" s="116">
        <f t="shared" ca="1" si="16"/>
        <v>1</v>
      </c>
    </row>
    <row r="72" spans="1:18">
      <c r="A72" s="62"/>
      <c r="B72" s="125" t="str">
        <f>Modèle!B74</f>
        <v>Formulaires</v>
      </c>
      <c r="C72" s="126" t="str">
        <f>Modèle!C74</f>
        <v>11.1</v>
      </c>
      <c r="D72" s="127" t="str">
        <f>Modèle!E74</f>
        <v>A</v>
      </c>
      <c r="E72" s="114">
        <f ca="1">COUNTIF(OFFSET(Synthèse!$G81,0,0,1,COUNTA(Synthèse!$10:$10)-6),"="&amp;$E$1)</f>
        <v>0</v>
      </c>
      <c r="F72" s="114">
        <f ca="1">COUNTIF(OFFSET(Synthèse!$G81,0,0,1,COUNTA(Synthèse!$10:$10)-6),"="&amp;$F$1)</f>
        <v>5</v>
      </c>
      <c r="G72" s="114">
        <f ca="1">COUNTIF(OFFSET(Synthèse!$G81,0,0,1,COUNTA(Synthèse!$10:$10)-6),"="&amp;$G$1)</f>
        <v>0</v>
      </c>
      <c r="H72" s="114">
        <f ca="1">COUNTIF(OFFSET(Synthèse!$G81,0,0,1,COUNTA(Synthèse!$10:$10)-6),"="&amp;$H$1)</f>
        <v>3</v>
      </c>
      <c r="I72" s="147">
        <f t="shared" ca="1" si="17"/>
        <v>8</v>
      </c>
      <c r="J72" s="62"/>
      <c r="L72" s="115" t="s">
        <v>58</v>
      </c>
      <c r="M72" s="115"/>
      <c r="N72" s="115" t="s">
        <v>186</v>
      </c>
      <c r="O72" s="116">
        <f t="shared" ca="1" si="13"/>
        <v>1</v>
      </c>
      <c r="P72" s="116">
        <f t="shared" ca="1" si="14"/>
        <v>1</v>
      </c>
      <c r="Q72" s="116">
        <f t="shared" ca="1" si="15"/>
        <v>1</v>
      </c>
      <c r="R72" s="116">
        <f t="shared" ca="1" si="16"/>
        <v>0</v>
      </c>
    </row>
    <row r="73" spans="1:18">
      <c r="A73" s="62"/>
      <c r="B73" s="125" t="str">
        <f>Modèle!B75</f>
        <v>Formulaires</v>
      </c>
      <c r="C73" s="126" t="str">
        <f>Modèle!C75</f>
        <v>11.2</v>
      </c>
      <c r="D73" s="127" t="str">
        <f>Modèle!E75</f>
        <v>A</v>
      </c>
      <c r="E73" s="114">
        <f ca="1">COUNTIF(OFFSET(Synthèse!$G82,0,0,1,COUNTA(Synthèse!$10:$10)-6),"="&amp;$E$1)</f>
        <v>1</v>
      </c>
      <c r="F73" s="114">
        <f ca="1">COUNTIF(OFFSET(Synthèse!$G82,0,0,1,COUNTA(Synthèse!$10:$10)-6),"="&amp;$F$1)</f>
        <v>4</v>
      </c>
      <c r="G73" s="114">
        <f ca="1">COUNTIF(OFFSET(Synthèse!$G82,0,0,1,COUNTA(Synthèse!$10:$10)-6),"="&amp;$G$1)</f>
        <v>0</v>
      </c>
      <c r="H73" s="114">
        <f ca="1">COUNTIF(OFFSET(Synthèse!$G82,0,0,1,COUNTA(Synthèse!$10:$10)-6),"="&amp;$H$1)</f>
        <v>3</v>
      </c>
      <c r="I73" s="147">
        <f t="shared" ca="1" si="17"/>
        <v>8</v>
      </c>
      <c r="J73" s="62"/>
      <c r="L73" s="115" t="s">
        <v>58</v>
      </c>
      <c r="M73" s="115"/>
      <c r="N73" s="115" t="s">
        <v>189</v>
      </c>
      <c r="O73" s="116">
        <f t="shared" ca="1" si="13"/>
        <v>1</v>
      </c>
      <c r="P73" s="116">
        <f t="shared" ca="1" si="14"/>
        <v>0</v>
      </c>
      <c r="Q73" s="116">
        <f t="shared" ca="1" si="15"/>
        <v>1</v>
      </c>
      <c r="R73" s="116">
        <f t="shared" ca="1" si="16"/>
        <v>1</v>
      </c>
    </row>
    <row r="74" spans="1:18">
      <c r="A74" s="62"/>
      <c r="B74" s="125" t="str">
        <f>Modèle!B76</f>
        <v>Formulaires</v>
      </c>
      <c r="C74" s="126" t="str">
        <f>Modèle!C76</f>
        <v>11.3</v>
      </c>
      <c r="D74" s="127" t="str">
        <f>Modèle!E76</f>
        <v>AA</v>
      </c>
      <c r="E74" s="114">
        <f ca="1">COUNTIF(OFFSET(Synthèse!$G83,0,0,1,COUNTA(Synthèse!$10:$10)-6),"="&amp;$E$1)</f>
        <v>0</v>
      </c>
      <c r="F74" s="114">
        <f ca="1">COUNTIF(OFFSET(Synthèse!$G83,0,0,1,COUNTA(Synthèse!$10:$10)-6),"="&amp;$F$1)</f>
        <v>5</v>
      </c>
      <c r="G74" s="114">
        <f ca="1">COUNTIF(OFFSET(Synthèse!$G83,0,0,1,COUNTA(Synthèse!$10:$10)-6),"="&amp;$G$1)</f>
        <v>0</v>
      </c>
      <c r="H74" s="114">
        <f ca="1">COUNTIF(OFFSET(Synthèse!$G83,0,0,1,COUNTA(Synthèse!$10:$10)-6),"="&amp;$H$1)</f>
        <v>3</v>
      </c>
      <c r="I74" s="147">
        <f t="shared" ca="1" si="17"/>
        <v>8</v>
      </c>
      <c r="J74" s="62"/>
      <c r="L74" s="115" t="s">
        <v>58</v>
      </c>
      <c r="M74" s="115"/>
      <c r="N74" s="115" t="s">
        <v>192</v>
      </c>
      <c r="O74" s="116">
        <f t="shared" ca="1" si="13"/>
        <v>1</v>
      </c>
      <c r="P74" s="116">
        <f t="shared" ca="1" si="14"/>
        <v>0</v>
      </c>
      <c r="Q74" s="116">
        <f t="shared" ca="1" si="15"/>
        <v>1</v>
      </c>
      <c r="R74" s="116">
        <f t="shared" ca="1" si="16"/>
        <v>1</v>
      </c>
    </row>
    <row r="75" spans="1:18">
      <c r="A75" s="62"/>
      <c r="B75" s="125" t="str">
        <f>Modèle!B77</f>
        <v>Formulaires</v>
      </c>
      <c r="C75" s="126" t="str">
        <f>Modèle!C77</f>
        <v>11.4</v>
      </c>
      <c r="D75" s="127" t="str">
        <f>Modèle!E77</f>
        <v>AA</v>
      </c>
      <c r="E75" s="114">
        <f ca="1">COUNTIF(OFFSET(Synthèse!$G84,0,0,1,COUNTA(Synthèse!$10:$10)-6),"="&amp;$E$1)</f>
        <v>0</v>
      </c>
      <c r="F75" s="114">
        <f ca="1">COUNTIF(OFFSET(Synthèse!$G84,0,0,1,COUNTA(Synthèse!$10:$10)-6),"="&amp;$F$1)</f>
        <v>5</v>
      </c>
      <c r="G75" s="114">
        <f ca="1">COUNTIF(OFFSET(Synthèse!$G84,0,0,1,COUNTA(Synthèse!$10:$10)-6),"="&amp;$G$1)</f>
        <v>0</v>
      </c>
      <c r="H75" s="114">
        <f ca="1">COUNTIF(OFFSET(Synthèse!$G84,0,0,1,COUNTA(Synthèse!$10:$10)-6),"="&amp;$H$1)</f>
        <v>3</v>
      </c>
      <c r="I75" s="147">
        <f t="shared" ca="1" si="17"/>
        <v>8</v>
      </c>
      <c r="J75" s="62"/>
      <c r="L75" s="115" t="s">
        <v>83</v>
      </c>
      <c r="M75" s="115"/>
      <c r="N75" s="115" t="s">
        <v>195</v>
      </c>
      <c r="O75" s="116">
        <f t="shared" ca="1" si="13"/>
        <v>0</v>
      </c>
      <c r="P75" s="116">
        <f t="shared" ca="1" si="14"/>
        <v>1</v>
      </c>
      <c r="Q75" s="116">
        <f t="shared" ca="1" si="15"/>
        <v>1</v>
      </c>
      <c r="R75" s="116">
        <f t="shared" ca="1" si="16"/>
        <v>1</v>
      </c>
    </row>
    <row r="76" spans="1:18">
      <c r="A76" s="62"/>
      <c r="B76" s="125" t="str">
        <f>Modèle!B78</f>
        <v>Formulaires</v>
      </c>
      <c r="C76" s="126" t="str">
        <f>Modèle!C78</f>
        <v>11.5</v>
      </c>
      <c r="D76" s="127" t="str">
        <f>Modèle!E78</f>
        <v>A</v>
      </c>
      <c r="E76" s="114">
        <f ca="1">COUNTIF(OFFSET(Synthèse!$G85,0,0,1,COUNTA(Synthèse!$10:$10)-6),"="&amp;$E$1)</f>
        <v>0</v>
      </c>
      <c r="F76" s="114">
        <f ca="1">COUNTIF(OFFSET(Synthèse!$G85,0,0,1,COUNTA(Synthèse!$10:$10)-6),"="&amp;$F$1)</f>
        <v>1</v>
      </c>
      <c r="G76" s="114">
        <f ca="1">COUNTIF(OFFSET(Synthèse!$G85,0,0,1,COUNTA(Synthèse!$10:$10)-6),"="&amp;$G$1)</f>
        <v>0</v>
      </c>
      <c r="H76" s="114">
        <f ca="1">COUNTIF(OFFSET(Synthèse!$G85,0,0,1,COUNTA(Synthèse!$10:$10)-6),"="&amp;$H$1)</f>
        <v>7</v>
      </c>
      <c r="I76" s="147">
        <f t="shared" ca="1" si="17"/>
        <v>8</v>
      </c>
      <c r="J76" s="62"/>
      <c r="L76" s="117" t="s">
        <v>58</v>
      </c>
      <c r="M76" s="117"/>
      <c r="N76" s="117" t="s">
        <v>199</v>
      </c>
      <c r="O76" s="118">
        <f t="shared" ca="1" si="13"/>
        <v>1</v>
      </c>
      <c r="P76" s="118">
        <f t="shared" ca="1" si="14"/>
        <v>1</v>
      </c>
      <c r="Q76" s="118">
        <f t="shared" ca="1" si="15"/>
        <v>1</v>
      </c>
      <c r="R76" s="118">
        <f t="shared" ca="1" si="16"/>
        <v>0</v>
      </c>
    </row>
    <row r="77" spans="1:18">
      <c r="A77" s="62"/>
      <c r="B77" s="125" t="str">
        <f>Modèle!B79</f>
        <v>Formulaires</v>
      </c>
      <c r="C77" s="126" t="str">
        <f>Modèle!C79</f>
        <v>11.6</v>
      </c>
      <c r="D77" s="127" t="str">
        <f>Modèle!E79</f>
        <v>A</v>
      </c>
      <c r="E77" s="114">
        <f ca="1">COUNTIF(OFFSET(Synthèse!$G86,0,0,1,COUNTA(Synthèse!$10:$10)-6),"="&amp;$E$1)</f>
        <v>0</v>
      </c>
      <c r="F77" s="114">
        <f ca="1">COUNTIF(OFFSET(Synthèse!$G86,0,0,1,COUNTA(Synthèse!$10:$10)-6),"="&amp;$F$1)</f>
        <v>1</v>
      </c>
      <c r="G77" s="114">
        <f ca="1">COUNTIF(OFFSET(Synthèse!$G86,0,0,1,COUNTA(Synthèse!$10:$10)-6),"="&amp;$G$1)</f>
        <v>0</v>
      </c>
      <c r="H77" s="114">
        <f ca="1">COUNTIF(OFFSET(Synthèse!$G86,0,0,1,COUNTA(Synthèse!$10:$10)-6),"="&amp;$H$1)</f>
        <v>7</v>
      </c>
      <c r="I77" s="147">
        <f t="shared" ca="1" si="17"/>
        <v>8</v>
      </c>
      <c r="J77" s="62"/>
      <c r="L77" s="117" t="s">
        <v>58</v>
      </c>
      <c r="M77" s="117"/>
      <c r="N77" s="117" t="s">
        <v>202</v>
      </c>
      <c r="O77" s="118">
        <f t="shared" ca="1" si="13"/>
        <v>1</v>
      </c>
      <c r="P77" s="118">
        <f t="shared" ca="1" si="14"/>
        <v>1</v>
      </c>
      <c r="Q77" s="118">
        <f t="shared" ca="1" si="15"/>
        <v>1</v>
      </c>
      <c r="R77" s="118">
        <f t="shared" ca="1" si="16"/>
        <v>0</v>
      </c>
    </row>
    <row r="78" spans="1:18">
      <c r="A78" s="62"/>
      <c r="B78" s="125" t="str">
        <f>Modèle!B80</f>
        <v>Formulaires</v>
      </c>
      <c r="C78" s="126" t="str">
        <f>Modèle!C80</f>
        <v>11.7</v>
      </c>
      <c r="D78" s="127" t="str">
        <f>Modèle!E80</f>
        <v>A</v>
      </c>
      <c r="E78" s="114">
        <f ca="1">COUNTIF(OFFSET(Synthèse!$G87,0,0,1,COUNTA(Synthèse!$10:$10)-6),"="&amp;$E$1)</f>
        <v>0</v>
      </c>
      <c r="F78" s="114">
        <f ca="1">COUNTIF(OFFSET(Synthèse!$G87,0,0,1,COUNTA(Synthèse!$10:$10)-6),"="&amp;$F$1)</f>
        <v>1</v>
      </c>
      <c r="G78" s="114">
        <f ca="1">COUNTIF(OFFSET(Synthèse!$G87,0,0,1,COUNTA(Synthèse!$10:$10)-6),"="&amp;$G$1)</f>
        <v>0</v>
      </c>
      <c r="H78" s="114">
        <f ca="1">COUNTIF(OFFSET(Synthèse!$G87,0,0,1,COUNTA(Synthèse!$10:$10)-6),"="&amp;$H$1)</f>
        <v>7</v>
      </c>
      <c r="I78" s="147">
        <f t="shared" ca="1" si="17"/>
        <v>8</v>
      </c>
      <c r="J78" s="62"/>
      <c r="L78" s="117" t="s">
        <v>58</v>
      </c>
      <c r="M78" s="117"/>
      <c r="N78" s="117" t="s">
        <v>205</v>
      </c>
      <c r="O78" s="118">
        <f t="shared" ca="1" si="13"/>
        <v>1</v>
      </c>
      <c r="P78" s="118">
        <f t="shared" ca="1" si="14"/>
        <v>0</v>
      </c>
      <c r="Q78" s="118">
        <f t="shared" ca="1" si="15"/>
        <v>1</v>
      </c>
      <c r="R78" s="118">
        <f t="shared" ca="1" si="16"/>
        <v>1</v>
      </c>
    </row>
    <row r="79" spans="1:18">
      <c r="A79" s="62"/>
      <c r="B79" s="125" t="str">
        <f>Modèle!B81</f>
        <v>Formulaires</v>
      </c>
      <c r="C79" s="126" t="str">
        <f>Modèle!C81</f>
        <v>11.8</v>
      </c>
      <c r="D79" s="127" t="str">
        <f>Modèle!E81</f>
        <v>A</v>
      </c>
      <c r="E79" s="114">
        <f ca="1">COUNTIF(OFFSET(Synthèse!$G88,0,0,1,COUNTA(Synthèse!$10:$10)-6),"="&amp;$E$1)</f>
        <v>0</v>
      </c>
      <c r="F79" s="114">
        <f ca="1">COUNTIF(OFFSET(Synthèse!$G88,0,0,1,COUNTA(Synthèse!$10:$10)-6),"="&amp;$F$1)</f>
        <v>0</v>
      </c>
      <c r="G79" s="114">
        <f ca="1">COUNTIF(OFFSET(Synthèse!$G88,0,0,1,COUNTA(Synthèse!$10:$10)-6),"="&amp;$G$1)</f>
        <v>0</v>
      </c>
      <c r="H79" s="114">
        <f ca="1">COUNTIF(OFFSET(Synthèse!$G88,0,0,1,COUNTA(Synthèse!$10:$10)-6),"="&amp;$H$1)</f>
        <v>8</v>
      </c>
      <c r="I79" s="147">
        <f t="shared" ca="1" si="17"/>
        <v>8</v>
      </c>
      <c r="J79" s="62"/>
      <c r="L79" s="117" t="s">
        <v>58</v>
      </c>
      <c r="M79" s="117"/>
      <c r="N79" s="117" t="s">
        <v>208</v>
      </c>
      <c r="O79" s="118">
        <f t="shared" ca="1" si="13"/>
        <v>1</v>
      </c>
      <c r="P79" s="118">
        <f t="shared" ca="1" si="14"/>
        <v>0</v>
      </c>
      <c r="Q79" s="118">
        <f t="shared" ca="1" si="15"/>
        <v>1</v>
      </c>
      <c r="R79" s="118">
        <f t="shared" ca="1" si="16"/>
        <v>1</v>
      </c>
    </row>
    <row r="80" spans="1:18">
      <c r="A80" s="62"/>
      <c r="B80" s="125" t="str">
        <f>Modèle!B82</f>
        <v>Formulaires</v>
      </c>
      <c r="C80" s="126" t="str">
        <f>Modèle!C82</f>
        <v>11.9</v>
      </c>
      <c r="D80" s="127" t="str">
        <f>Modèle!E82</f>
        <v>A</v>
      </c>
      <c r="E80" s="114">
        <f ca="1">COUNTIF(OFFSET(Synthèse!$G89,0,0,1,COUNTA(Synthèse!$10:$10)-6),"="&amp;$E$1)</f>
        <v>3</v>
      </c>
      <c r="F80" s="114">
        <f ca="1">COUNTIF(OFFSET(Synthèse!$G89,0,0,1,COUNTA(Synthèse!$10:$10)-6),"="&amp;$F$1)</f>
        <v>2</v>
      </c>
      <c r="G80" s="114">
        <f ca="1">COUNTIF(OFFSET(Synthèse!$G89,0,0,1,COUNTA(Synthèse!$10:$10)-6),"="&amp;$G$1)</f>
        <v>0</v>
      </c>
      <c r="H80" s="114">
        <f ca="1">COUNTIF(OFFSET(Synthèse!$G89,0,0,1,COUNTA(Synthèse!$10:$10)-6),"="&amp;$H$1)</f>
        <v>3</v>
      </c>
      <c r="I80" s="147">
        <f t="shared" ca="1" si="17"/>
        <v>8</v>
      </c>
      <c r="J80" s="62"/>
      <c r="L80" s="117" t="s">
        <v>58</v>
      </c>
      <c r="M80" s="117"/>
      <c r="N80" s="117" t="s">
        <v>211</v>
      </c>
      <c r="O80" s="118">
        <f t="shared" ca="1" si="13"/>
        <v>1</v>
      </c>
      <c r="P80" s="118">
        <f t="shared" ca="1" si="14"/>
        <v>0</v>
      </c>
      <c r="Q80" s="118">
        <f t="shared" ca="1" si="15"/>
        <v>1</v>
      </c>
      <c r="R80" s="118">
        <f t="shared" ca="1" si="16"/>
        <v>1</v>
      </c>
    </row>
    <row r="81" spans="1:18">
      <c r="A81" s="62"/>
      <c r="B81" s="125" t="str">
        <f>Modèle!B83</f>
        <v>Formulaires</v>
      </c>
      <c r="C81" s="126" t="str">
        <f>Modèle!C83</f>
        <v>11.10</v>
      </c>
      <c r="D81" s="127" t="str">
        <f>Modèle!E83</f>
        <v>A</v>
      </c>
      <c r="E81" s="114">
        <f ca="1">COUNTIF(OFFSET(Synthèse!$G90,0,0,1,COUNTA(Synthèse!$10:$10)-6),"="&amp;$E$1)</f>
        <v>0</v>
      </c>
      <c r="F81" s="114">
        <f ca="1">COUNTIF(OFFSET(Synthèse!$G90,0,0,1,COUNTA(Synthèse!$10:$10)-6),"="&amp;$F$1)</f>
        <v>5</v>
      </c>
      <c r="G81" s="114">
        <f ca="1">COUNTIF(OFFSET(Synthèse!$G90,0,0,1,COUNTA(Synthèse!$10:$10)-6),"="&amp;$G$1)</f>
        <v>0</v>
      </c>
      <c r="H81" s="114">
        <f ca="1">COUNTIF(OFFSET(Synthèse!$G90,0,0,1,COUNTA(Synthèse!$10:$10)-6),"="&amp;$H$1)</f>
        <v>3</v>
      </c>
      <c r="I81" s="147">
        <f t="shared" ca="1" si="17"/>
        <v>8</v>
      </c>
      <c r="J81" s="62"/>
      <c r="L81" s="117" t="s">
        <v>58</v>
      </c>
      <c r="M81" s="117"/>
      <c r="N81" s="117" t="s">
        <v>214</v>
      </c>
      <c r="O81" s="118">
        <f t="shared" ca="1" si="13"/>
        <v>0</v>
      </c>
      <c r="P81" s="118">
        <f t="shared" ca="1" si="14"/>
        <v>1</v>
      </c>
      <c r="Q81" s="118">
        <f t="shared" ca="1" si="15"/>
        <v>1</v>
      </c>
      <c r="R81" s="118">
        <f t="shared" ca="1" si="16"/>
        <v>1</v>
      </c>
    </row>
    <row r="82" spans="1:18">
      <c r="A82" s="62"/>
      <c r="B82" s="125" t="str">
        <f>Modèle!B84</f>
        <v>Formulaires</v>
      </c>
      <c r="C82" s="126" t="str">
        <f>Modèle!C84</f>
        <v>11.11</v>
      </c>
      <c r="D82" s="127" t="str">
        <f>Modèle!E84</f>
        <v>AA</v>
      </c>
      <c r="E82" s="114">
        <f ca="1">COUNTIF(OFFSET(Synthèse!$G91,0,0,1,COUNTA(Synthèse!$10:$10)-6),"="&amp;$E$1)</f>
        <v>0</v>
      </c>
      <c r="F82" s="114">
        <f ca="1">COUNTIF(OFFSET(Synthèse!$G91,0,0,1,COUNTA(Synthèse!$10:$10)-6),"="&amp;$F$1)</f>
        <v>5</v>
      </c>
      <c r="G82" s="114">
        <f ca="1">COUNTIF(OFFSET(Synthèse!$G91,0,0,1,COUNTA(Synthèse!$10:$10)-6),"="&amp;$G$1)</f>
        <v>0</v>
      </c>
      <c r="H82" s="114">
        <f ca="1">COUNTIF(OFFSET(Synthèse!$G91,0,0,1,COUNTA(Synthèse!$10:$10)-6),"="&amp;$H$1)</f>
        <v>3</v>
      </c>
      <c r="I82" s="147">
        <f t="shared" ca="1" si="17"/>
        <v>8</v>
      </c>
      <c r="J82" s="62"/>
      <c r="L82" s="117" t="s">
        <v>83</v>
      </c>
      <c r="M82" s="117"/>
      <c r="N82" s="117" t="s">
        <v>217</v>
      </c>
      <c r="O82" s="118">
        <f t="shared" ca="1" si="13"/>
        <v>1</v>
      </c>
      <c r="P82" s="118">
        <f t="shared" ca="1" si="14"/>
        <v>1</v>
      </c>
      <c r="Q82" s="118">
        <f t="shared" ca="1" si="15"/>
        <v>1</v>
      </c>
      <c r="R82" s="118">
        <f t="shared" ca="1" si="16"/>
        <v>0</v>
      </c>
    </row>
    <row r="83" spans="1:18">
      <c r="A83" s="62"/>
      <c r="B83" s="125" t="str">
        <f>Modèle!B85</f>
        <v>Formulaires</v>
      </c>
      <c r="C83" s="126" t="str">
        <f>Modèle!C85</f>
        <v>11.12</v>
      </c>
      <c r="D83" s="127" t="str">
        <f>Modèle!E85</f>
        <v>AA</v>
      </c>
      <c r="E83" s="114">
        <f ca="1">COUNTIF(OFFSET(Synthèse!$G92,0,0,1,COUNTA(Synthèse!$10:$10)-6),"="&amp;$E$1)</f>
        <v>0</v>
      </c>
      <c r="F83" s="114">
        <f ca="1">COUNTIF(OFFSET(Synthèse!$G92,0,0,1,COUNTA(Synthèse!$10:$10)-6),"="&amp;$F$1)</f>
        <v>0</v>
      </c>
      <c r="G83" s="114">
        <f ca="1">COUNTIF(OFFSET(Synthèse!$G92,0,0,1,COUNTA(Synthèse!$10:$10)-6),"="&amp;$G$1)</f>
        <v>0</v>
      </c>
      <c r="H83" s="114">
        <f ca="1">COUNTIF(OFFSET(Synthèse!$G92,0,0,1,COUNTA(Synthèse!$10:$10)-6),"="&amp;$H$1)</f>
        <v>8</v>
      </c>
      <c r="I83" s="147">
        <f t="shared" ca="1" si="17"/>
        <v>8</v>
      </c>
      <c r="J83" s="62"/>
      <c r="L83" s="117" t="s">
        <v>83</v>
      </c>
      <c r="M83" s="117"/>
      <c r="N83" s="117" t="s">
        <v>220</v>
      </c>
      <c r="O83" s="118">
        <f t="shared" ca="1" si="13"/>
        <v>1</v>
      </c>
      <c r="P83" s="118">
        <f t="shared" ca="1" si="14"/>
        <v>1</v>
      </c>
      <c r="Q83" s="118">
        <f t="shared" ca="1" si="15"/>
        <v>1</v>
      </c>
      <c r="R83" s="118">
        <f t="shared" ca="1" si="16"/>
        <v>0</v>
      </c>
    </row>
    <row r="84" spans="1:18">
      <c r="A84" s="62"/>
      <c r="B84" s="125" t="str">
        <f>Modèle!B86</f>
        <v>Formulaires</v>
      </c>
      <c r="C84" s="126" t="str">
        <f>Modèle!C86</f>
        <v>11.13</v>
      </c>
      <c r="D84" s="127" t="str">
        <f>Modèle!E86</f>
        <v>AA</v>
      </c>
      <c r="E84" s="114">
        <f ca="1">COUNTIF(OFFSET(Synthèse!$G93,0,0,1,COUNTA(Synthèse!$10:$10)-6),"="&amp;$E$1)</f>
        <v>4</v>
      </c>
      <c r="F84" s="114">
        <f ca="1">COUNTIF(OFFSET(Synthèse!$G93,0,0,1,COUNTA(Synthèse!$10:$10)-6),"="&amp;$F$1)</f>
        <v>0</v>
      </c>
      <c r="G84" s="114">
        <f ca="1">COUNTIF(OFFSET(Synthèse!$G93,0,0,1,COUNTA(Synthèse!$10:$10)-6),"="&amp;$G$1)</f>
        <v>0</v>
      </c>
      <c r="H84" s="114">
        <f ca="1">COUNTIF(OFFSET(Synthèse!$G93,0,0,1,COUNTA(Synthèse!$10:$10)-6),"="&amp;$H$1)</f>
        <v>4</v>
      </c>
      <c r="I84" s="147">
        <f t="shared" ca="1" si="17"/>
        <v>8</v>
      </c>
      <c r="J84" s="62"/>
      <c r="L84" s="117" t="s">
        <v>58</v>
      </c>
      <c r="M84" s="117"/>
      <c r="N84" s="117" t="s">
        <v>223</v>
      </c>
      <c r="O84" s="118">
        <f t="shared" ca="1" si="13"/>
        <v>0</v>
      </c>
      <c r="P84" s="118">
        <f t="shared" ca="1" si="14"/>
        <v>1</v>
      </c>
      <c r="Q84" s="118">
        <f t="shared" ca="1" si="15"/>
        <v>1</v>
      </c>
      <c r="R84" s="118">
        <f t="shared" ca="1" si="16"/>
        <v>1</v>
      </c>
    </row>
    <row r="85" spans="1:18">
      <c r="A85" s="62"/>
      <c r="B85" s="67" t="str">
        <f>Modèle!B87</f>
        <v>Navigation</v>
      </c>
      <c r="C85" s="69" t="str">
        <f>Modèle!C87</f>
        <v>12.1</v>
      </c>
      <c r="D85" s="70" t="str">
        <f>Modèle!E87</f>
        <v>AA</v>
      </c>
      <c r="E85" s="114">
        <f ca="1">COUNTIF(OFFSET(Synthèse!$G94,0,0,1,COUNTA(Synthèse!$10:$10)-6),"="&amp;$E$1)</f>
        <v>0</v>
      </c>
      <c r="F85" s="114">
        <f ca="1">COUNTIF(OFFSET(Synthèse!$G94,0,0,1,COUNTA(Synthèse!$10:$10)-6),"="&amp;$F$1)</f>
        <v>0</v>
      </c>
      <c r="G85" s="114">
        <f ca="1">COUNTIF(OFFSET(Synthèse!$G94,0,0,1,COUNTA(Synthèse!$10:$10)-6),"="&amp;$G$1)</f>
        <v>0</v>
      </c>
      <c r="H85" s="114">
        <f ca="1">COUNTIF(OFFSET(Synthèse!$G94,0,0,1,COUNTA(Synthèse!$10:$10)-6),"="&amp;$H$1)</f>
        <v>8</v>
      </c>
      <c r="I85" s="147">
        <f t="shared" ca="1" si="17"/>
        <v>8</v>
      </c>
      <c r="J85" s="62"/>
      <c r="L85" s="117" t="s">
        <v>58</v>
      </c>
      <c r="M85" s="117"/>
      <c r="N85" s="117" t="s">
        <v>228</v>
      </c>
      <c r="O85" s="118">
        <f t="shared" ca="1" si="13"/>
        <v>0</v>
      </c>
      <c r="P85" s="118">
        <f t="shared" ca="1" si="14"/>
        <v>1</v>
      </c>
      <c r="Q85" s="118">
        <f t="shared" ca="1" si="15"/>
        <v>1</v>
      </c>
      <c r="R85" s="118">
        <f t="shared" ca="1" si="16"/>
        <v>1</v>
      </c>
    </row>
    <row r="86" spans="1:18">
      <c r="A86" s="62"/>
      <c r="B86" s="67" t="str">
        <f>Modèle!B88</f>
        <v>Navigation</v>
      </c>
      <c r="C86" s="69" t="str">
        <f>Modèle!C88</f>
        <v>12.2</v>
      </c>
      <c r="D86" s="70" t="str">
        <f>Modèle!E88</f>
        <v>AA</v>
      </c>
      <c r="E86" s="114">
        <f ca="1">COUNTIF(OFFSET(Synthèse!$G95,0,0,1,COUNTA(Synthèse!$10:$10)-6),"="&amp;$E$1)</f>
        <v>0</v>
      </c>
      <c r="F86" s="114">
        <f ca="1">COUNTIF(OFFSET(Synthèse!$G95,0,0,1,COUNTA(Synthèse!$10:$10)-6),"="&amp;$F$1)</f>
        <v>2</v>
      </c>
      <c r="G86" s="114">
        <f ca="1">COUNTIF(OFFSET(Synthèse!$G95,0,0,1,COUNTA(Synthèse!$10:$10)-6),"="&amp;$G$1)</f>
        <v>0</v>
      </c>
      <c r="H86" s="114">
        <f ca="1">COUNTIF(OFFSET(Synthèse!$G95,0,0,1,COUNTA(Synthèse!$10:$10)-6),"="&amp;$H$1)</f>
        <v>6</v>
      </c>
      <c r="I86" s="147">
        <f t="shared" ca="1" si="17"/>
        <v>8</v>
      </c>
      <c r="J86" s="62"/>
      <c r="L86" s="115" t="s">
        <v>58</v>
      </c>
      <c r="M86" s="115"/>
      <c r="N86" s="115" t="s">
        <v>232</v>
      </c>
      <c r="O86" s="116">
        <f t="shared" ca="1" si="13"/>
        <v>0</v>
      </c>
      <c r="P86" s="116">
        <f t="shared" ca="1" si="14"/>
        <v>1</v>
      </c>
      <c r="Q86" s="116">
        <f t="shared" ca="1" si="15"/>
        <v>1</v>
      </c>
      <c r="R86" s="116">
        <f t="shared" ca="1" si="16"/>
        <v>1</v>
      </c>
    </row>
    <row r="87" spans="1:18">
      <c r="A87" s="62"/>
      <c r="B87" s="67" t="str">
        <f>Modèle!B89</f>
        <v>Navigation</v>
      </c>
      <c r="C87" s="69" t="str">
        <f>Modèle!C89</f>
        <v>12.3</v>
      </c>
      <c r="D87" s="70" t="str">
        <f>Modèle!E89</f>
        <v>AA</v>
      </c>
      <c r="E87" s="114">
        <f ca="1">COUNTIF(OFFSET(Synthèse!$G96,0,0,1,COUNTA(Synthèse!$10:$10)-6),"="&amp;$E$1)</f>
        <v>0</v>
      </c>
      <c r="F87" s="114">
        <f ca="1">COUNTIF(OFFSET(Synthèse!$G96,0,0,1,COUNTA(Synthèse!$10:$10)-6),"="&amp;$F$1)</f>
        <v>0</v>
      </c>
      <c r="G87" s="114">
        <f ca="1">COUNTIF(OFFSET(Synthèse!$G96,0,0,1,COUNTA(Synthèse!$10:$10)-6),"="&amp;$G$1)</f>
        <v>0</v>
      </c>
      <c r="H87" s="114">
        <f ca="1">COUNTIF(OFFSET(Synthèse!$G96,0,0,1,COUNTA(Synthèse!$10:$10)-6),"="&amp;$H$1)</f>
        <v>8</v>
      </c>
      <c r="I87" s="147">
        <f t="shared" ca="1" si="17"/>
        <v>8</v>
      </c>
      <c r="J87" s="62"/>
      <c r="L87" s="115" t="s">
        <v>58</v>
      </c>
      <c r="M87" s="115"/>
      <c r="N87" s="115" t="s">
        <v>235</v>
      </c>
      <c r="O87" s="116">
        <f t="shared" ca="1" si="13"/>
        <v>0</v>
      </c>
      <c r="P87" s="116">
        <f t="shared" ca="1" si="14"/>
        <v>1</v>
      </c>
      <c r="Q87" s="116">
        <f t="shared" ca="1" si="15"/>
        <v>1</v>
      </c>
      <c r="R87" s="116">
        <f t="shared" ca="1" si="16"/>
        <v>1</v>
      </c>
    </row>
    <row r="88" spans="1:18">
      <c r="A88" s="62"/>
      <c r="B88" s="67" t="str">
        <f>Modèle!B90</f>
        <v>Navigation</v>
      </c>
      <c r="C88" s="69" t="str">
        <f>Modèle!C90</f>
        <v>12.4</v>
      </c>
      <c r="D88" s="70" t="str">
        <f>Modèle!E90</f>
        <v>AA</v>
      </c>
      <c r="E88" s="114">
        <f ca="1">COUNTIF(OFFSET(Synthèse!$G97,0,0,1,COUNTA(Synthèse!$10:$10)-6),"="&amp;$E$1)</f>
        <v>0</v>
      </c>
      <c r="F88" s="114">
        <f ca="1">COUNTIF(OFFSET(Synthèse!$G97,0,0,1,COUNTA(Synthèse!$10:$10)-6),"="&amp;$F$1)</f>
        <v>0</v>
      </c>
      <c r="G88" s="114">
        <f ca="1">COUNTIF(OFFSET(Synthèse!$G97,0,0,1,COUNTA(Synthèse!$10:$10)-6),"="&amp;$G$1)</f>
        <v>0</v>
      </c>
      <c r="H88" s="114">
        <f ca="1">COUNTIF(OFFSET(Synthèse!$G97,0,0,1,COUNTA(Synthèse!$10:$10)-6),"="&amp;$H$1)</f>
        <v>8</v>
      </c>
      <c r="I88" s="147">
        <f t="shared" ca="1" si="17"/>
        <v>8</v>
      </c>
      <c r="J88" s="62"/>
      <c r="L88" s="115" t="s">
        <v>58</v>
      </c>
      <c r="M88" s="115"/>
      <c r="N88" s="115" t="s">
        <v>239</v>
      </c>
      <c r="O88" s="116">
        <f t="shared" ca="1" si="13"/>
        <v>1</v>
      </c>
      <c r="P88" s="116">
        <f t="shared" ca="1" si="14"/>
        <v>0</v>
      </c>
      <c r="Q88" s="116">
        <f t="shared" ca="1" si="15"/>
        <v>1</v>
      </c>
      <c r="R88" s="116">
        <f t="shared" ca="1" si="16"/>
        <v>1</v>
      </c>
    </row>
    <row r="89" spans="1:18">
      <c r="A89" s="62"/>
      <c r="B89" s="67" t="str">
        <f>Modèle!B91</f>
        <v>Navigation</v>
      </c>
      <c r="C89" s="69" t="str">
        <f>Modèle!C91</f>
        <v>12.5</v>
      </c>
      <c r="D89" s="70" t="str">
        <f>Modèle!E91</f>
        <v>AA</v>
      </c>
      <c r="E89" s="114">
        <f ca="1">COUNTIF(OFFSET(Synthèse!$G98,0,0,1,COUNTA(Synthèse!$10:$10)-6),"="&amp;$E$1)</f>
        <v>0</v>
      </c>
      <c r="F89" s="114">
        <f ca="1">COUNTIF(OFFSET(Synthèse!$G98,0,0,1,COUNTA(Synthèse!$10:$10)-6),"="&amp;$F$1)</f>
        <v>0</v>
      </c>
      <c r="G89" s="114">
        <f ca="1">COUNTIF(OFFSET(Synthèse!$G98,0,0,1,COUNTA(Synthèse!$10:$10)-6),"="&amp;$G$1)</f>
        <v>0</v>
      </c>
      <c r="H89" s="114">
        <f ca="1">COUNTIF(OFFSET(Synthèse!$G98,0,0,1,COUNTA(Synthèse!$10:$10)-6),"="&amp;$H$1)</f>
        <v>8</v>
      </c>
      <c r="I89" s="147">
        <f t="shared" ca="1" si="17"/>
        <v>8</v>
      </c>
      <c r="J89" s="62"/>
      <c r="L89" s="115" t="s">
        <v>58</v>
      </c>
      <c r="M89" s="115"/>
      <c r="N89" s="115" t="s">
        <v>242</v>
      </c>
      <c r="O89" s="116">
        <f t="shared" ca="1" si="13"/>
        <v>1</v>
      </c>
      <c r="P89" s="116">
        <f t="shared" ca="1" si="14"/>
        <v>1</v>
      </c>
      <c r="Q89" s="116">
        <f t="shared" ca="1" si="15"/>
        <v>1</v>
      </c>
      <c r="R89" s="116">
        <f t="shared" ca="1" si="16"/>
        <v>0</v>
      </c>
    </row>
    <row r="90" spans="1:18">
      <c r="A90" s="62"/>
      <c r="B90" s="67" t="str">
        <f>Modèle!B92</f>
        <v>Navigation</v>
      </c>
      <c r="C90" s="69" t="str">
        <f>Modèle!C92</f>
        <v>12.6</v>
      </c>
      <c r="D90" s="70" t="str">
        <f>Modèle!E92</f>
        <v>A</v>
      </c>
      <c r="E90" s="114">
        <f ca="1">COUNTIF(OFFSET(Synthèse!$G99,0,0,1,COUNTA(Synthèse!$10:$10)-6),"="&amp;$E$1)</f>
        <v>8</v>
      </c>
      <c r="F90" s="114">
        <f ca="1">COUNTIF(OFFSET(Synthèse!$G99,0,0,1,COUNTA(Synthèse!$10:$10)-6),"="&amp;$F$1)</f>
        <v>0</v>
      </c>
      <c r="G90" s="114">
        <f ca="1">COUNTIF(OFFSET(Synthèse!$G99,0,0,1,COUNTA(Synthèse!$10:$10)-6),"="&amp;$G$1)</f>
        <v>0</v>
      </c>
      <c r="H90" s="114">
        <f ca="1">COUNTIF(OFFSET(Synthèse!$G99,0,0,1,COUNTA(Synthèse!$10:$10)-6),"="&amp;$H$1)</f>
        <v>0</v>
      </c>
      <c r="I90" s="147">
        <f t="shared" ca="1" si="17"/>
        <v>8</v>
      </c>
      <c r="J90" s="62"/>
      <c r="L90" s="117" t="s">
        <v>58</v>
      </c>
      <c r="M90" s="117"/>
      <c r="N90" s="117" t="s">
        <v>246</v>
      </c>
      <c r="O90" s="118">
        <f t="shared" ca="1" si="13"/>
        <v>1</v>
      </c>
      <c r="P90" s="118">
        <f t="shared" ca="1" si="14"/>
        <v>0</v>
      </c>
      <c r="Q90" s="118">
        <f t="shared" ca="1" si="15"/>
        <v>1</v>
      </c>
      <c r="R90" s="118">
        <f t="shared" ca="1" si="16"/>
        <v>1</v>
      </c>
    </row>
    <row r="91" spans="1:18">
      <c r="A91" s="62"/>
      <c r="B91" s="67" t="str">
        <f>Modèle!B93</f>
        <v>Navigation</v>
      </c>
      <c r="C91" s="69" t="str">
        <f>Modèle!C93</f>
        <v>12.7</v>
      </c>
      <c r="D91" s="70" t="str">
        <f>Modèle!E93</f>
        <v>A</v>
      </c>
      <c r="E91" s="114">
        <f ca="1">COUNTIF(OFFSET(Synthèse!$G100,0,0,1,COUNTA(Synthèse!$10:$10)-6),"="&amp;$E$1)</f>
        <v>6</v>
      </c>
      <c r="F91" s="114">
        <f ca="1">COUNTIF(OFFSET(Synthèse!$G100,0,0,1,COUNTA(Synthèse!$10:$10)-6),"="&amp;$F$1)</f>
        <v>0</v>
      </c>
      <c r="G91" s="114">
        <f ca="1">COUNTIF(OFFSET(Synthèse!$G100,0,0,1,COUNTA(Synthèse!$10:$10)-6),"="&amp;$G$1)</f>
        <v>0</v>
      </c>
      <c r="H91" s="114">
        <f ca="1">COUNTIF(OFFSET(Synthèse!$G100,0,0,1,COUNTA(Synthèse!$10:$10)-6),"="&amp;$H$1)</f>
        <v>2</v>
      </c>
      <c r="I91" s="147">
        <f t="shared" ca="1" si="17"/>
        <v>8</v>
      </c>
      <c r="J91" s="62"/>
      <c r="L91" s="117" t="s">
        <v>58</v>
      </c>
      <c r="M91" s="117"/>
      <c r="N91" s="117" t="s">
        <v>249</v>
      </c>
      <c r="O91" s="118">
        <f t="shared" ca="1" si="13"/>
        <v>1</v>
      </c>
      <c r="P91" s="118">
        <f t="shared" ca="1" si="14"/>
        <v>0</v>
      </c>
      <c r="Q91" s="118">
        <f t="shared" ca="1" si="15"/>
        <v>1</v>
      </c>
      <c r="R91" s="118">
        <f t="shared" ca="1" si="16"/>
        <v>1</v>
      </c>
    </row>
    <row r="92" spans="1:18">
      <c r="A92" s="62"/>
      <c r="B92" s="67" t="str">
        <f>Modèle!B94</f>
        <v>Navigation</v>
      </c>
      <c r="C92" s="69" t="str">
        <f>Modèle!C94</f>
        <v>12.8</v>
      </c>
      <c r="D92" s="70" t="str">
        <f>Modèle!E94</f>
        <v>A</v>
      </c>
      <c r="E92" s="114">
        <f ca="1">COUNTIF(OFFSET(Synthèse!$G101,0,0,1,COUNTA(Synthèse!$10:$10)-6),"="&amp;$E$1)</f>
        <v>0</v>
      </c>
      <c r="F92" s="114">
        <f ca="1">COUNTIF(OFFSET(Synthèse!$G101,0,0,1,COUNTA(Synthèse!$10:$10)-6),"="&amp;$F$1)</f>
        <v>8</v>
      </c>
      <c r="G92" s="114">
        <f ca="1">COUNTIF(OFFSET(Synthèse!$G101,0,0,1,COUNTA(Synthèse!$10:$10)-6),"="&amp;$G$1)</f>
        <v>0</v>
      </c>
      <c r="H92" s="114">
        <f ca="1">COUNTIF(OFFSET(Synthèse!$G101,0,0,1,COUNTA(Synthèse!$10:$10)-6),"="&amp;$H$1)</f>
        <v>0</v>
      </c>
      <c r="I92" s="147">
        <f t="shared" ca="1" si="17"/>
        <v>8</v>
      </c>
      <c r="J92" s="62"/>
      <c r="L92" s="117" t="s">
        <v>58</v>
      </c>
      <c r="M92" s="117"/>
      <c r="N92" s="117" t="s">
        <v>252</v>
      </c>
      <c r="O92" s="118">
        <f t="shared" ca="1" si="13"/>
        <v>1</v>
      </c>
      <c r="P92" s="118">
        <f t="shared" ca="1" si="14"/>
        <v>0</v>
      </c>
      <c r="Q92" s="118">
        <f t="shared" ca="1" si="15"/>
        <v>1</v>
      </c>
      <c r="R92" s="118">
        <f t="shared" ca="1" si="16"/>
        <v>1</v>
      </c>
    </row>
    <row r="93" spans="1:18">
      <c r="A93" s="62"/>
      <c r="B93" s="67" t="str">
        <f>Modèle!B95</f>
        <v>Navigation</v>
      </c>
      <c r="C93" s="69" t="str">
        <f>Modèle!C95</f>
        <v>12.9</v>
      </c>
      <c r="D93" s="70" t="str">
        <f>Modèle!E95</f>
        <v>A</v>
      </c>
      <c r="E93" s="114">
        <f ca="1">COUNTIF(OFFSET(Synthèse!$G102,0,0,1,COUNTA(Synthèse!$10:$10)-6),"="&amp;$E$1)</f>
        <v>0</v>
      </c>
      <c r="F93" s="114">
        <f ca="1">COUNTIF(OFFSET(Synthèse!$G102,0,0,1,COUNTA(Synthèse!$10:$10)-6),"="&amp;$F$1)</f>
        <v>8</v>
      </c>
      <c r="G93" s="114">
        <f ca="1">COUNTIF(OFFSET(Synthèse!$G102,0,0,1,COUNTA(Synthèse!$10:$10)-6),"="&amp;$G$1)</f>
        <v>0</v>
      </c>
      <c r="H93" s="114">
        <f ca="1">COUNTIF(OFFSET(Synthèse!$G102,0,0,1,COUNTA(Synthèse!$10:$10)-6),"="&amp;$H$1)</f>
        <v>0</v>
      </c>
      <c r="I93" s="147">
        <f t="shared" ca="1" si="17"/>
        <v>8</v>
      </c>
      <c r="J93" s="62"/>
      <c r="L93" s="117" t="s">
        <v>83</v>
      </c>
      <c r="M93" s="117"/>
      <c r="N93" s="117" t="s">
        <v>255</v>
      </c>
      <c r="O93" s="118">
        <f t="shared" ca="1" si="13"/>
        <v>1</v>
      </c>
      <c r="P93" s="118">
        <f t="shared" ca="1" si="14"/>
        <v>0</v>
      </c>
      <c r="Q93" s="118">
        <f t="shared" ca="1" si="15"/>
        <v>1</v>
      </c>
      <c r="R93" s="118">
        <f t="shared" ca="1" si="16"/>
        <v>1</v>
      </c>
    </row>
    <row r="94" spans="1:18">
      <c r="A94" s="62"/>
      <c r="B94" s="67" t="str">
        <f>Modèle!B96</f>
        <v>Navigation</v>
      </c>
      <c r="C94" s="69" t="str">
        <f>Modèle!C96</f>
        <v>12.10</v>
      </c>
      <c r="D94" s="70" t="str">
        <f>Modèle!E96</f>
        <v>A</v>
      </c>
      <c r="E94" s="114">
        <f ca="1">COUNTIF(OFFSET(Synthèse!$G103,0,0,1,COUNTA(Synthèse!$10:$10)-6),"="&amp;$E$1)</f>
        <v>0</v>
      </c>
      <c r="F94" s="114">
        <f ca="1">COUNTIF(OFFSET(Synthèse!$G103,0,0,1,COUNTA(Synthèse!$10:$10)-6),"="&amp;$F$1)</f>
        <v>0</v>
      </c>
      <c r="G94" s="114">
        <f ca="1">COUNTIF(OFFSET(Synthèse!$G103,0,0,1,COUNTA(Synthèse!$10:$10)-6),"="&amp;$G$1)</f>
        <v>0</v>
      </c>
      <c r="H94" s="114">
        <f ca="1">COUNTIF(OFFSET(Synthèse!$G103,0,0,1,COUNTA(Synthèse!$10:$10)-6),"="&amp;$H$1)</f>
        <v>8</v>
      </c>
      <c r="I94" s="147">
        <f t="shared" ca="1" si="17"/>
        <v>8</v>
      </c>
      <c r="J94" s="62"/>
      <c r="L94" s="117" t="s">
        <v>83</v>
      </c>
      <c r="M94" s="117"/>
      <c r="N94" s="117" t="s">
        <v>258</v>
      </c>
      <c r="O94" s="118">
        <f t="shared" ca="1" si="13"/>
        <v>1</v>
      </c>
      <c r="P94" s="118">
        <f t="shared" ca="1" si="14"/>
        <v>0</v>
      </c>
      <c r="Q94" s="118">
        <f t="shared" ca="1" si="15"/>
        <v>1</v>
      </c>
      <c r="R94" s="118">
        <f t="shared" ca="1" si="16"/>
        <v>1</v>
      </c>
    </row>
    <row r="95" spans="1:18">
      <c r="A95" s="62"/>
      <c r="B95" s="67" t="str">
        <f>Modèle!B97</f>
        <v>Navigation</v>
      </c>
      <c r="C95" s="69" t="str">
        <f>Modèle!C97</f>
        <v>12.11</v>
      </c>
      <c r="D95" s="70" t="str">
        <f>Modèle!E97</f>
        <v>A</v>
      </c>
      <c r="E95" s="114">
        <f ca="1">COUNTIF(OFFSET(Synthèse!$G104,0,0,1,COUNTA(Synthèse!$10:$10)-6),"="&amp;$E$1)</f>
        <v>0</v>
      </c>
      <c r="F95" s="114">
        <f ca="1">COUNTIF(OFFSET(Synthèse!$G104,0,0,1,COUNTA(Synthèse!$10:$10)-6),"="&amp;$F$1)</f>
        <v>1</v>
      </c>
      <c r="G95" s="114">
        <f ca="1">COUNTIF(OFFSET(Synthèse!$G104,0,0,1,COUNTA(Synthèse!$10:$10)-6),"="&amp;$G$1)</f>
        <v>0</v>
      </c>
      <c r="H95" s="114">
        <f ca="1">COUNTIF(OFFSET(Synthèse!$G104,0,0,1,COUNTA(Synthèse!$10:$10)-6),"="&amp;$H$1)</f>
        <v>7</v>
      </c>
      <c r="I95" s="147">
        <f t="shared" ca="1" si="17"/>
        <v>8</v>
      </c>
      <c r="J95" s="62"/>
      <c r="L95" s="117" t="s">
        <v>58</v>
      </c>
      <c r="M95" s="117"/>
      <c r="N95" s="117" t="s">
        <v>261</v>
      </c>
      <c r="O95" s="118">
        <f t="shared" ca="1" si="13"/>
        <v>0</v>
      </c>
      <c r="P95" s="118">
        <f t="shared" ca="1" si="14"/>
        <v>1</v>
      </c>
      <c r="Q95" s="118">
        <f t="shared" ca="1" si="15"/>
        <v>1</v>
      </c>
      <c r="R95" s="118">
        <f t="shared" ca="1" si="16"/>
        <v>1</v>
      </c>
    </row>
    <row r="96" spans="1:18">
      <c r="A96" s="62"/>
      <c r="B96" s="125" t="str">
        <f>Modèle!B98</f>
        <v>Consultation</v>
      </c>
      <c r="C96" s="126" t="str">
        <f>Modèle!C98</f>
        <v>13.1</v>
      </c>
      <c r="D96" s="127" t="str">
        <f>Modèle!E98</f>
        <v>A</v>
      </c>
      <c r="E96" s="114">
        <f ca="1">COUNTIF(OFFSET(Synthèse!$G105,0,0,1,COUNTA(Synthèse!$10:$10)-6),"="&amp;$E$1)</f>
        <v>0</v>
      </c>
      <c r="F96" s="114">
        <f ca="1">COUNTIF(OFFSET(Synthèse!$G105,0,0,1,COUNTA(Synthèse!$10:$10)-6),"="&amp;$F$1)</f>
        <v>0</v>
      </c>
      <c r="G96" s="114">
        <f ca="1">COUNTIF(OFFSET(Synthèse!$G105,0,0,1,COUNTA(Synthèse!$10:$10)-6),"="&amp;$G$1)</f>
        <v>0</v>
      </c>
      <c r="H96" s="114">
        <f ca="1">COUNTIF(OFFSET(Synthèse!$G105,0,0,1,COUNTA(Synthèse!$10:$10)-6),"="&amp;$H$1)</f>
        <v>8</v>
      </c>
      <c r="I96" s="147">
        <f t="shared" ca="1" si="17"/>
        <v>8</v>
      </c>
      <c r="J96" s="62"/>
      <c r="L96" s="117" t="s">
        <v>58</v>
      </c>
      <c r="M96" s="117"/>
      <c r="N96" s="117" t="s">
        <v>264</v>
      </c>
      <c r="O96" s="118">
        <f t="shared" ca="1" si="13"/>
        <v>0</v>
      </c>
      <c r="P96" s="118">
        <f t="shared" ca="1" si="14"/>
        <v>1</v>
      </c>
      <c r="Q96" s="118">
        <f t="shared" ca="1" si="15"/>
        <v>1</v>
      </c>
      <c r="R96" s="118">
        <f t="shared" ca="1" si="16"/>
        <v>1</v>
      </c>
    </row>
    <row r="97" spans="1:18">
      <c r="A97" s="62"/>
      <c r="B97" s="125" t="str">
        <f>Modèle!B99</f>
        <v>Consultation</v>
      </c>
      <c r="C97" s="126" t="str">
        <f>Modèle!C99</f>
        <v>13.2</v>
      </c>
      <c r="D97" s="127" t="str">
        <f>Modèle!E99</f>
        <v>A</v>
      </c>
      <c r="E97" s="114">
        <f ca="1">COUNTIF(OFFSET(Synthèse!$G106,0,0,1,COUNTA(Synthèse!$10:$10)-6),"="&amp;$E$1)</f>
        <v>0</v>
      </c>
      <c r="F97" s="114">
        <f ca="1">COUNTIF(OFFSET(Synthèse!$G106,0,0,1,COUNTA(Synthèse!$10:$10)-6),"="&amp;$F$1)</f>
        <v>8</v>
      </c>
      <c r="G97" s="114">
        <f ca="1">COUNTIF(OFFSET(Synthèse!$G106,0,0,1,COUNTA(Synthèse!$10:$10)-6),"="&amp;$G$1)</f>
        <v>0</v>
      </c>
      <c r="H97" s="114">
        <f ca="1">COUNTIF(OFFSET(Synthèse!$G106,0,0,1,COUNTA(Synthèse!$10:$10)-6),"="&amp;$H$1)</f>
        <v>0</v>
      </c>
      <c r="I97" s="147">
        <f t="shared" ca="1" si="17"/>
        <v>8</v>
      </c>
      <c r="J97" s="62"/>
      <c r="L97" s="117" t="s">
        <v>58</v>
      </c>
      <c r="M97" s="117"/>
      <c r="N97" s="117" t="s">
        <v>267</v>
      </c>
      <c r="O97" s="118">
        <f t="shared" ca="1" si="13"/>
        <v>1</v>
      </c>
      <c r="P97" s="118">
        <f t="shared" ca="1" si="14"/>
        <v>0</v>
      </c>
      <c r="Q97" s="118">
        <f t="shared" ca="1" si="15"/>
        <v>1</v>
      </c>
      <c r="R97" s="118">
        <f t="shared" ca="1" si="16"/>
        <v>1</v>
      </c>
    </row>
    <row r="98" spans="1:18">
      <c r="A98" s="62"/>
      <c r="B98" s="125" t="str">
        <f>Modèle!B100</f>
        <v>Consultation</v>
      </c>
      <c r="C98" s="126" t="str">
        <f>Modèle!C100</f>
        <v>13.3</v>
      </c>
      <c r="D98" s="127" t="str">
        <f>Modèle!E100</f>
        <v>A</v>
      </c>
      <c r="E98" s="114">
        <f ca="1">COUNTIF(OFFSET(Synthèse!$G107,0,0,1,COUNTA(Synthèse!$10:$10)-6),"="&amp;$E$1)</f>
        <v>8</v>
      </c>
      <c r="F98" s="114">
        <f ca="1">COUNTIF(OFFSET(Synthèse!$G107,0,0,1,COUNTA(Synthèse!$10:$10)-6),"="&amp;$F$1)</f>
        <v>0</v>
      </c>
      <c r="G98" s="114">
        <f ca="1">COUNTIF(OFFSET(Synthèse!$G107,0,0,1,COUNTA(Synthèse!$10:$10)-6),"="&amp;$G$1)</f>
        <v>0</v>
      </c>
      <c r="H98" s="114">
        <f ca="1">COUNTIF(OFFSET(Synthèse!$G107,0,0,1,COUNTA(Synthèse!$10:$10)-6),"="&amp;$H$1)</f>
        <v>0</v>
      </c>
      <c r="I98" s="147">
        <f t="shared" ca="1" si="17"/>
        <v>8</v>
      </c>
      <c r="J98" s="62"/>
      <c r="L98" s="117" t="s">
        <v>58</v>
      </c>
      <c r="M98" s="117"/>
      <c r="N98" s="117" t="s">
        <v>270</v>
      </c>
      <c r="O98" s="118">
        <f t="shared" ca="1" si="13"/>
        <v>1</v>
      </c>
      <c r="P98" s="118">
        <f t="shared" ca="1" si="14"/>
        <v>1</v>
      </c>
      <c r="Q98" s="118">
        <f t="shared" ca="1" si="15"/>
        <v>1</v>
      </c>
      <c r="R98" s="118">
        <f t="shared" ca="1" si="16"/>
        <v>0</v>
      </c>
    </row>
    <row r="99" spans="1:18">
      <c r="A99" s="62"/>
      <c r="B99" s="125" t="str">
        <f>Modèle!B101</f>
        <v>Consultation</v>
      </c>
      <c r="C99" s="126" t="str">
        <f>Modèle!C101</f>
        <v>13.4</v>
      </c>
      <c r="D99" s="127" t="str">
        <f>Modèle!E101</f>
        <v>A</v>
      </c>
      <c r="E99" s="114">
        <f ca="1">COUNTIF(OFFSET(Synthèse!$G108,0,0,1,COUNTA(Synthèse!$10:$10)-6),"="&amp;$E$1)</f>
        <v>0</v>
      </c>
      <c r="F99" s="114">
        <f ca="1">COUNTIF(OFFSET(Synthèse!$G108,0,0,1,COUNTA(Synthèse!$10:$10)-6),"="&amp;$F$1)</f>
        <v>0</v>
      </c>
      <c r="G99" s="114">
        <f ca="1">COUNTIF(OFFSET(Synthèse!$G108,0,0,1,COUNTA(Synthèse!$10:$10)-6),"="&amp;$G$1)</f>
        <v>0</v>
      </c>
      <c r="H99" s="114">
        <f ca="1">COUNTIF(OFFSET(Synthèse!$G108,0,0,1,COUNTA(Synthèse!$10:$10)-6),"="&amp;$H$1)</f>
        <v>8</v>
      </c>
      <c r="I99" s="147">
        <f t="shared" ca="1" si="17"/>
        <v>8</v>
      </c>
      <c r="J99" s="62"/>
      <c r="L99" s="117" t="s">
        <v>58</v>
      </c>
      <c r="M99" s="117"/>
      <c r="N99" s="117" t="s">
        <v>273</v>
      </c>
      <c r="O99" s="118">
        <f t="shared" ref="O99:O139" ca="1" si="18">IF(E67&gt;=1,0,1)</f>
        <v>1</v>
      </c>
      <c r="P99" s="118">
        <f t="shared" ref="P99:P139" ca="1" si="19">IF(E67&gt;=1,1,IF(G67&gt;=1,1,IF(F67&gt;=1,0,1)))</f>
        <v>1</v>
      </c>
      <c r="Q99" s="118">
        <f t="shared" ref="Q99:Q139" ca="1" si="20">IF(E67&gt;=1,1,IF(G67&gt;=1,0,1))</f>
        <v>1</v>
      </c>
      <c r="R99" s="118">
        <f t="shared" ref="R99:R139" ca="1" si="21">IF(E67&gt;=1,1,IF(G67&gt;=1,1,IF(F67&gt;=1,1,IF(H67&gt;=1,0,1))))</f>
        <v>0</v>
      </c>
    </row>
    <row r="100" spans="1:18">
      <c r="A100" s="62"/>
      <c r="B100" s="125" t="str">
        <f>Modèle!B102</f>
        <v>Consultation</v>
      </c>
      <c r="C100" s="126" t="str">
        <f>Modèle!C102</f>
        <v>13.5</v>
      </c>
      <c r="D100" s="127" t="str">
        <f>Modèle!E102</f>
        <v>A</v>
      </c>
      <c r="E100" s="114">
        <f ca="1">COUNTIF(OFFSET(Synthèse!$G109,0,0,1,COUNTA(Synthèse!$10:$10)-6),"="&amp;$E$1)</f>
        <v>0</v>
      </c>
      <c r="F100" s="114">
        <f ca="1">COUNTIF(OFFSET(Synthèse!$G109,0,0,1,COUNTA(Synthèse!$10:$10)-6),"="&amp;$F$1)</f>
        <v>0</v>
      </c>
      <c r="G100" s="114">
        <f ca="1">COUNTIF(OFFSET(Synthèse!$G109,0,0,1,COUNTA(Synthèse!$10:$10)-6),"="&amp;$G$1)</f>
        <v>0</v>
      </c>
      <c r="H100" s="114">
        <f ca="1">COUNTIF(OFFSET(Synthèse!$G109,0,0,1,COUNTA(Synthèse!$10:$10)-6),"="&amp;$H$1)</f>
        <v>8</v>
      </c>
      <c r="I100" s="147">
        <f t="shared" ca="1" si="17"/>
        <v>8</v>
      </c>
      <c r="J100" s="62"/>
      <c r="L100" s="117" t="s">
        <v>83</v>
      </c>
      <c r="M100" s="117"/>
      <c r="N100" s="117" t="s">
        <v>276</v>
      </c>
      <c r="O100" s="118">
        <f t="shared" ca="1" si="18"/>
        <v>0</v>
      </c>
      <c r="P100" s="118">
        <f t="shared" ca="1" si="19"/>
        <v>1</v>
      </c>
      <c r="Q100" s="118">
        <f t="shared" ca="1" si="20"/>
        <v>1</v>
      </c>
      <c r="R100" s="118">
        <f t="shared" ca="1" si="21"/>
        <v>1</v>
      </c>
    </row>
    <row r="101" spans="1:18">
      <c r="A101" s="62"/>
      <c r="B101" s="125" t="str">
        <f>Modèle!B103</f>
        <v>Consultation</v>
      </c>
      <c r="C101" s="126" t="str">
        <f>Modèle!C103</f>
        <v>13.6</v>
      </c>
      <c r="D101" s="127" t="str">
        <f>Modèle!E103</f>
        <v>A</v>
      </c>
      <c r="E101" s="114">
        <f ca="1">COUNTIF(OFFSET(Synthèse!$G110,0,0,1,COUNTA(Synthèse!$10:$10)-6),"="&amp;$E$1)</f>
        <v>0</v>
      </c>
      <c r="F101" s="114">
        <f ca="1">COUNTIF(OFFSET(Synthèse!$G110,0,0,1,COUNTA(Synthèse!$10:$10)-6),"="&amp;$F$1)</f>
        <v>0</v>
      </c>
      <c r="G101" s="114">
        <f ca="1">COUNTIF(OFFSET(Synthèse!$G110,0,0,1,COUNTA(Synthèse!$10:$10)-6),"="&amp;$G$1)</f>
        <v>0</v>
      </c>
      <c r="H101" s="114">
        <f ca="1">COUNTIF(OFFSET(Synthèse!$G110,0,0,1,COUNTA(Synthèse!$10:$10)-6),"="&amp;$H$1)</f>
        <v>8</v>
      </c>
      <c r="I101" s="147">
        <f t="shared" ca="1" si="17"/>
        <v>8</v>
      </c>
      <c r="J101" s="62"/>
      <c r="L101" s="117" t="s">
        <v>83</v>
      </c>
      <c r="M101" s="117"/>
      <c r="N101" s="117" t="s">
        <v>279</v>
      </c>
      <c r="O101" s="118">
        <f t="shared" ca="1" si="18"/>
        <v>1</v>
      </c>
      <c r="P101" s="118">
        <f t="shared" ca="1" si="19"/>
        <v>0</v>
      </c>
      <c r="Q101" s="118">
        <f t="shared" ca="1" si="20"/>
        <v>1</v>
      </c>
      <c r="R101" s="118">
        <f t="shared" ca="1" si="21"/>
        <v>1</v>
      </c>
    </row>
    <row r="102" spans="1:18">
      <c r="A102" s="62"/>
      <c r="B102" s="125" t="str">
        <f>Modèle!B104</f>
        <v>Consultation</v>
      </c>
      <c r="C102" s="126" t="str">
        <f>Modèle!C104</f>
        <v>13.7</v>
      </c>
      <c r="D102" s="127" t="str">
        <f>Modèle!E104</f>
        <v>A</v>
      </c>
      <c r="E102" s="114">
        <f ca="1">COUNTIF(OFFSET(Synthèse!$G111,0,0,1,COUNTA(Synthèse!$10:$10)-6),"="&amp;$E$1)</f>
        <v>0</v>
      </c>
      <c r="F102" s="114">
        <f ca="1">COUNTIF(OFFSET(Synthèse!$G111,0,0,1,COUNTA(Synthèse!$10:$10)-6),"="&amp;$F$1)</f>
        <v>0</v>
      </c>
      <c r="G102" s="114">
        <f ca="1">COUNTIF(OFFSET(Synthèse!$G111,0,0,1,COUNTA(Synthèse!$10:$10)-6),"="&amp;$G$1)</f>
        <v>0</v>
      </c>
      <c r="H102" s="114">
        <f ca="1">COUNTIF(OFFSET(Synthèse!$G111,0,0,1,COUNTA(Synthèse!$10:$10)-6),"="&amp;$H$1)</f>
        <v>8</v>
      </c>
      <c r="I102" s="147">
        <f t="shared" ca="1" si="17"/>
        <v>8</v>
      </c>
      <c r="J102" s="62"/>
      <c r="L102" s="117" t="s">
        <v>83</v>
      </c>
      <c r="M102" s="117"/>
      <c r="N102" s="117" t="s">
        <v>282</v>
      </c>
      <c r="O102" s="118">
        <f t="shared" ca="1" si="18"/>
        <v>1</v>
      </c>
      <c r="P102" s="118">
        <f t="shared" ca="1" si="19"/>
        <v>1</v>
      </c>
      <c r="Q102" s="118">
        <f t="shared" ca="1" si="20"/>
        <v>1</v>
      </c>
      <c r="R102" s="118">
        <f t="shared" ca="1" si="21"/>
        <v>0</v>
      </c>
    </row>
    <row r="103" spans="1:18">
      <c r="A103" s="62"/>
      <c r="B103" s="125" t="str">
        <f>Modèle!B105</f>
        <v>Consultation</v>
      </c>
      <c r="C103" s="126" t="str">
        <f>Modèle!C105</f>
        <v>13.8</v>
      </c>
      <c r="D103" s="127" t="str">
        <f>Modèle!E105</f>
        <v>A</v>
      </c>
      <c r="E103" s="114">
        <f ca="1">COUNTIF(OFFSET(Synthèse!$G112,0,0,1,COUNTA(Synthèse!$10:$10)-6),"="&amp;$E$1)</f>
        <v>0</v>
      </c>
      <c r="F103" s="114">
        <f ca="1">COUNTIF(OFFSET(Synthèse!$G112,0,0,1,COUNTA(Synthèse!$10:$10)-6),"="&amp;$F$1)</f>
        <v>0</v>
      </c>
      <c r="G103" s="114">
        <f ca="1">COUNTIF(OFFSET(Synthèse!$G112,0,0,1,COUNTA(Synthèse!$10:$10)-6),"="&amp;$G$1)</f>
        <v>0</v>
      </c>
      <c r="H103" s="114">
        <f ca="1">COUNTIF(OFFSET(Synthèse!$G112,0,0,1,COUNTA(Synthèse!$10:$10)-6),"="&amp;$H$1)</f>
        <v>8</v>
      </c>
      <c r="I103" s="147">
        <f t="shared" ca="1" si="17"/>
        <v>8</v>
      </c>
      <c r="J103" s="62"/>
      <c r="L103" s="117" t="s">
        <v>58</v>
      </c>
      <c r="M103" s="117"/>
      <c r="N103" s="117" t="s">
        <v>285</v>
      </c>
      <c r="O103" s="118">
        <f t="shared" ca="1" si="18"/>
        <v>1</v>
      </c>
      <c r="P103" s="118">
        <f t="shared" ca="1" si="19"/>
        <v>1</v>
      </c>
      <c r="Q103" s="118">
        <f t="shared" ca="1" si="20"/>
        <v>1</v>
      </c>
      <c r="R103" s="118">
        <f t="shared" ca="1" si="21"/>
        <v>0</v>
      </c>
    </row>
    <row r="104" spans="1:18">
      <c r="A104" s="62"/>
      <c r="B104" s="125" t="str">
        <f>Modèle!B106</f>
        <v>Consultation</v>
      </c>
      <c r="C104" s="126" t="str">
        <f>Modèle!C106</f>
        <v>13.9</v>
      </c>
      <c r="D104" s="127" t="str">
        <f>Modèle!E106</f>
        <v>AA</v>
      </c>
      <c r="E104" s="114">
        <f ca="1">COUNTIF(OFFSET(Synthèse!$G113,0,0,1,COUNTA(Synthèse!$10:$10)-6),"="&amp;$E$1)</f>
        <v>0</v>
      </c>
      <c r="F104" s="114">
        <f ca="1">COUNTIF(OFFSET(Synthèse!$G113,0,0,1,COUNTA(Synthèse!$10:$10)-6),"="&amp;$F$1)</f>
        <v>8</v>
      </c>
      <c r="G104" s="114">
        <f ca="1">COUNTIF(OFFSET(Synthèse!$G113,0,0,1,COUNTA(Synthèse!$10:$10)-6),"="&amp;$G$1)</f>
        <v>0</v>
      </c>
      <c r="H104" s="114">
        <f ca="1">COUNTIF(OFFSET(Synthèse!$G113,0,0,1,COUNTA(Synthèse!$10:$10)-6),"="&amp;$H$1)</f>
        <v>0</v>
      </c>
      <c r="I104" s="147">
        <f t="shared" ca="1" si="17"/>
        <v>8</v>
      </c>
      <c r="J104" s="62"/>
      <c r="L104" s="115" t="s">
        <v>58</v>
      </c>
      <c r="M104" s="115"/>
      <c r="N104" s="115" t="s">
        <v>289</v>
      </c>
      <c r="O104" s="116">
        <f t="shared" ca="1" si="18"/>
        <v>1</v>
      </c>
      <c r="P104" s="116">
        <f t="shared" ca="1" si="19"/>
        <v>0</v>
      </c>
      <c r="Q104" s="116">
        <f t="shared" ca="1" si="20"/>
        <v>1</v>
      </c>
      <c r="R104" s="116">
        <f t="shared" ca="1" si="21"/>
        <v>1</v>
      </c>
    </row>
    <row r="105" spans="1:18">
      <c r="A105" s="62"/>
      <c r="B105" s="125" t="str">
        <f>Modèle!B107</f>
        <v>Consultation</v>
      </c>
      <c r="C105" s="126" t="str">
        <f>Modèle!C107</f>
        <v>13.10</v>
      </c>
      <c r="D105" s="127" t="str">
        <f>Modèle!E107</f>
        <v>A</v>
      </c>
      <c r="E105" s="114">
        <f ca="1">COUNTIF(OFFSET(Synthèse!$G114,0,0,1,COUNTA(Synthèse!$10:$10)-6),"="&amp;$E$1)</f>
        <v>0</v>
      </c>
      <c r="F105" s="114">
        <f ca="1">COUNTIF(OFFSET(Synthèse!$G114,0,0,1,COUNTA(Synthèse!$10:$10)-6),"="&amp;$F$1)</f>
        <v>0</v>
      </c>
      <c r="G105" s="114">
        <f ca="1">COUNTIF(OFFSET(Synthèse!$G114,0,0,1,COUNTA(Synthèse!$10:$10)-6),"="&amp;$G$1)</f>
        <v>0</v>
      </c>
      <c r="H105" s="114">
        <f ca="1">COUNTIF(OFFSET(Synthèse!$G114,0,0,1,COUNTA(Synthèse!$10:$10)-6),"="&amp;$H$1)</f>
        <v>8</v>
      </c>
      <c r="I105" s="147">
        <f t="shared" ca="1" si="17"/>
        <v>8</v>
      </c>
      <c r="J105" s="62"/>
      <c r="L105" s="115" t="s">
        <v>58</v>
      </c>
      <c r="M105" s="115"/>
      <c r="N105" s="115" t="s">
        <v>292</v>
      </c>
      <c r="O105" s="116">
        <f t="shared" ca="1" si="18"/>
        <v>0</v>
      </c>
      <c r="P105" s="116">
        <f t="shared" ca="1" si="19"/>
        <v>1</v>
      </c>
      <c r="Q105" s="116">
        <f t="shared" ca="1" si="20"/>
        <v>1</v>
      </c>
      <c r="R105" s="116">
        <f t="shared" ca="1" si="21"/>
        <v>1</v>
      </c>
    </row>
    <row r="106" spans="1:18">
      <c r="A106" s="62"/>
      <c r="B106" s="125" t="str">
        <f>Modèle!B108</f>
        <v>Consultation</v>
      </c>
      <c r="C106" s="126" t="str">
        <f>Modèle!C108</f>
        <v>13.11</v>
      </c>
      <c r="D106" s="127" t="str">
        <f>Modèle!E108</f>
        <v>A</v>
      </c>
      <c r="E106" s="114">
        <f ca="1">COUNTIF(OFFSET(Synthèse!$G115,0,0,1,COUNTA(Synthèse!$10:$10)-6),"="&amp;$E$1)</f>
        <v>0</v>
      </c>
      <c r="F106" s="114">
        <f ca="1">COUNTIF(OFFSET(Synthèse!$G115,0,0,1,COUNTA(Synthèse!$10:$10)-6),"="&amp;$F$1)</f>
        <v>8</v>
      </c>
      <c r="G106" s="114">
        <f ca="1">COUNTIF(OFFSET(Synthèse!$G115,0,0,1,COUNTA(Synthèse!$10:$10)-6),"="&amp;$G$1)</f>
        <v>0</v>
      </c>
      <c r="H106" s="114">
        <f ca="1">COUNTIF(OFFSET(Synthèse!$G115,0,0,1,COUNTA(Synthèse!$10:$10)-6),"="&amp;$H$1)</f>
        <v>0</v>
      </c>
      <c r="I106" s="147">
        <f t="shared" ca="1" si="17"/>
        <v>8</v>
      </c>
      <c r="J106" s="62"/>
      <c r="L106" s="115" t="s">
        <v>83</v>
      </c>
      <c r="M106" s="115"/>
      <c r="N106" s="115" t="s">
        <v>295</v>
      </c>
      <c r="O106" s="116">
        <f t="shared" ca="1" si="18"/>
        <v>1</v>
      </c>
      <c r="P106" s="116">
        <f t="shared" ca="1" si="19"/>
        <v>0</v>
      </c>
      <c r="Q106" s="116">
        <f t="shared" ca="1" si="20"/>
        <v>1</v>
      </c>
      <c r="R106" s="116">
        <f t="shared" ca="1" si="21"/>
        <v>1</v>
      </c>
    </row>
    <row r="107" spans="1:18">
      <c r="A107" s="62"/>
      <c r="B107" s="125" t="str">
        <f>Modèle!B109</f>
        <v>Consultation</v>
      </c>
      <c r="C107" s="126" t="str">
        <f>Modèle!C109</f>
        <v>13.12</v>
      </c>
      <c r="D107" s="127" t="str">
        <f>Modèle!E109</f>
        <v>A</v>
      </c>
      <c r="E107" s="114">
        <f ca="1">COUNTIF(OFFSET(Synthèse!$G116,0,0,1,COUNTA(Synthèse!$10:$10)-6),"="&amp;$E$1)</f>
        <v>0</v>
      </c>
      <c r="F107" s="114">
        <f ca="1">COUNTIF(OFFSET(Synthèse!$G116,0,0,1,COUNTA(Synthèse!$10:$10)-6),"="&amp;$F$1)</f>
        <v>0</v>
      </c>
      <c r="G107" s="114">
        <f ca="1">COUNTIF(OFFSET(Synthèse!$G116,0,0,1,COUNTA(Synthèse!$10:$10)-6),"="&amp;$G$1)</f>
        <v>0</v>
      </c>
      <c r="H107" s="114">
        <f ca="1">COUNTIF(OFFSET(Synthèse!$G116,0,0,1,COUNTA(Synthèse!$10:$10)-6),"="&amp;$H$1)</f>
        <v>8</v>
      </c>
      <c r="I107" s="147">
        <f t="shared" ca="1" si="17"/>
        <v>8</v>
      </c>
      <c r="J107" s="62"/>
      <c r="L107" s="115" t="s">
        <v>83</v>
      </c>
      <c r="M107" s="115"/>
      <c r="N107" s="115" t="s">
        <v>298</v>
      </c>
      <c r="O107" s="116">
        <f t="shared" ca="1" si="18"/>
        <v>1</v>
      </c>
      <c r="P107" s="116">
        <f t="shared" ca="1" si="19"/>
        <v>0</v>
      </c>
      <c r="Q107" s="116">
        <f t="shared" ca="1" si="20"/>
        <v>1</v>
      </c>
      <c r="R107" s="116">
        <f t="shared" ca="1" si="21"/>
        <v>1</v>
      </c>
    </row>
    <row r="108" spans="1:18">
      <c r="B108" s="125"/>
      <c r="C108" s="126"/>
      <c r="D108" s="127"/>
      <c r="E108" s="128"/>
      <c r="F108" s="128"/>
      <c r="G108" s="128"/>
      <c r="H108" s="128"/>
      <c r="I108" s="7"/>
      <c r="L108" s="115" t="s">
        <v>58</v>
      </c>
      <c r="M108" s="115"/>
      <c r="N108" s="115" t="s">
        <v>301</v>
      </c>
      <c r="O108" s="116">
        <f t="shared" ca="1" si="18"/>
        <v>1</v>
      </c>
      <c r="P108" s="116">
        <f t="shared" ca="1" si="19"/>
        <v>0</v>
      </c>
      <c r="Q108" s="116">
        <f t="shared" ca="1" si="20"/>
        <v>1</v>
      </c>
      <c r="R108" s="116">
        <f t="shared" ca="1" si="21"/>
        <v>1</v>
      </c>
    </row>
    <row r="109" spans="1:18">
      <c r="B109" s="125"/>
      <c r="C109" s="126"/>
      <c r="D109" s="127"/>
      <c r="E109" s="128"/>
      <c r="F109" s="128"/>
      <c r="G109" s="128"/>
      <c r="H109" s="128"/>
      <c r="I109" s="7"/>
      <c r="L109" s="115" t="s">
        <v>58</v>
      </c>
      <c r="M109" s="115"/>
      <c r="N109" s="115" t="s">
        <v>304</v>
      </c>
      <c r="O109" s="116">
        <f t="shared" ca="1" si="18"/>
        <v>1</v>
      </c>
      <c r="P109" s="116">
        <f t="shared" ca="1" si="19"/>
        <v>0</v>
      </c>
      <c r="Q109" s="116">
        <f t="shared" ca="1" si="20"/>
        <v>1</v>
      </c>
      <c r="R109" s="116">
        <f t="shared" ca="1" si="21"/>
        <v>1</v>
      </c>
    </row>
    <row r="110" spans="1:18">
      <c r="B110" s="125"/>
      <c r="C110" s="126"/>
      <c r="D110" s="127"/>
      <c r="E110" s="128"/>
      <c r="F110" s="128"/>
      <c r="G110" s="128"/>
      <c r="H110" s="128"/>
      <c r="I110" s="7"/>
      <c r="L110" s="115" t="s">
        <v>58</v>
      </c>
      <c r="M110" s="115"/>
      <c r="N110" s="115" t="s">
        <v>307</v>
      </c>
      <c r="O110" s="116">
        <f t="shared" ca="1" si="18"/>
        <v>1</v>
      </c>
      <c r="P110" s="116">
        <f t="shared" ca="1" si="19"/>
        <v>0</v>
      </c>
      <c r="Q110" s="116">
        <f t="shared" ca="1" si="20"/>
        <v>1</v>
      </c>
      <c r="R110" s="116">
        <f t="shared" ca="1" si="21"/>
        <v>1</v>
      </c>
    </row>
    <row r="111" spans="1:18">
      <c r="B111" s="125"/>
      <c r="C111" s="126"/>
      <c r="D111" s="127"/>
      <c r="E111" s="128"/>
      <c r="F111" s="128"/>
      <c r="G111" s="128"/>
      <c r="H111" s="128"/>
      <c r="I111" s="7"/>
      <c r="L111" s="115" t="s">
        <v>58</v>
      </c>
      <c r="M111" s="115"/>
      <c r="N111" s="115" t="s">
        <v>310</v>
      </c>
      <c r="O111" s="116">
        <f t="shared" ca="1" si="18"/>
        <v>1</v>
      </c>
      <c r="P111" s="116">
        <f t="shared" ca="1" si="19"/>
        <v>1</v>
      </c>
      <c r="Q111" s="116">
        <f t="shared" ca="1" si="20"/>
        <v>1</v>
      </c>
      <c r="R111" s="116">
        <f t="shared" ca="1" si="21"/>
        <v>0</v>
      </c>
    </row>
    <row r="112" spans="1:18">
      <c r="B112" s="125"/>
      <c r="C112" s="126"/>
      <c r="D112" s="127"/>
      <c r="E112" s="128"/>
      <c r="F112" s="128"/>
      <c r="G112" s="128"/>
      <c r="H112" s="128"/>
      <c r="I112" s="7"/>
      <c r="L112" s="115" t="s">
        <v>58</v>
      </c>
      <c r="M112" s="115"/>
      <c r="N112" s="115" t="s">
        <v>313</v>
      </c>
      <c r="O112" s="116">
        <f t="shared" ca="1" si="18"/>
        <v>0</v>
      </c>
      <c r="P112" s="116">
        <f t="shared" ca="1" si="19"/>
        <v>1</v>
      </c>
      <c r="Q112" s="116">
        <f t="shared" ca="1" si="20"/>
        <v>1</v>
      </c>
      <c r="R112" s="116">
        <f t="shared" ca="1" si="21"/>
        <v>1</v>
      </c>
    </row>
    <row r="113" spans="2:18">
      <c r="B113" s="125"/>
      <c r="C113" s="126"/>
      <c r="D113" s="127"/>
      <c r="E113" s="128"/>
      <c r="F113" s="128"/>
      <c r="G113" s="128"/>
      <c r="H113" s="128"/>
      <c r="I113" s="7"/>
      <c r="L113" s="115" t="s">
        <v>58</v>
      </c>
      <c r="M113" s="115"/>
      <c r="N113" s="115" t="s">
        <v>316</v>
      </c>
      <c r="O113" s="116">
        <f t="shared" ca="1" si="18"/>
        <v>1</v>
      </c>
      <c r="P113" s="116">
        <f t="shared" ca="1" si="19"/>
        <v>0</v>
      </c>
      <c r="Q113" s="116">
        <f t="shared" ca="1" si="20"/>
        <v>1</v>
      </c>
      <c r="R113" s="116">
        <f t="shared" ca="1" si="21"/>
        <v>1</v>
      </c>
    </row>
    <row r="114" spans="2:18">
      <c r="B114" s="125"/>
      <c r="C114" s="126"/>
      <c r="D114" s="127"/>
      <c r="E114" s="128"/>
      <c r="F114" s="128"/>
      <c r="G114" s="128"/>
      <c r="H114" s="128"/>
      <c r="I114" s="7"/>
      <c r="L114" s="115" t="s">
        <v>83</v>
      </c>
      <c r="M114" s="115"/>
      <c r="N114" s="115" t="s">
        <v>319</v>
      </c>
      <c r="O114" s="116">
        <f t="shared" ca="1" si="18"/>
        <v>1</v>
      </c>
      <c r="P114" s="116">
        <f t="shared" ca="1" si="19"/>
        <v>0</v>
      </c>
      <c r="Q114" s="116">
        <f t="shared" ca="1" si="20"/>
        <v>1</v>
      </c>
      <c r="R114" s="116">
        <f t="shared" ca="1" si="21"/>
        <v>1</v>
      </c>
    </row>
    <row r="115" spans="2:18">
      <c r="B115" s="125"/>
      <c r="C115" s="126"/>
      <c r="D115" s="127"/>
      <c r="E115" s="128"/>
      <c r="F115" s="128"/>
      <c r="G115" s="128"/>
      <c r="H115" s="128"/>
      <c r="I115" s="7"/>
      <c r="L115" s="115" t="s">
        <v>83</v>
      </c>
      <c r="M115" s="115"/>
      <c r="N115" s="115" t="s">
        <v>322</v>
      </c>
      <c r="O115" s="116">
        <f t="shared" ca="1" si="18"/>
        <v>1</v>
      </c>
      <c r="P115" s="116">
        <f t="shared" ca="1" si="19"/>
        <v>1</v>
      </c>
      <c r="Q115" s="116">
        <f t="shared" ca="1" si="20"/>
        <v>1</v>
      </c>
      <c r="R115" s="116">
        <f t="shared" ca="1" si="21"/>
        <v>0</v>
      </c>
    </row>
    <row r="116" spans="2:18">
      <c r="B116" s="125"/>
      <c r="C116" s="126"/>
      <c r="D116" s="127"/>
      <c r="E116" s="128"/>
      <c r="F116" s="128"/>
      <c r="G116" s="128"/>
      <c r="H116" s="128"/>
      <c r="I116" s="7"/>
      <c r="L116" s="115" t="s">
        <v>83</v>
      </c>
      <c r="M116" s="115"/>
      <c r="N116" s="115" t="s">
        <v>325</v>
      </c>
      <c r="O116" s="116">
        <f t="shared" ca="1" si="18"/>
        <v>0</v>
      </c>
      <c r="P116" s="116">
        <f t="shared" ca="1" si="19"/>
        <v>1</v>
      </c>
      <c r="Q116" s="116">
        <f t="shared" ca="1" si="20"/>
        <v>1</v>
      </c>
      <c r="R116" s="116">
        <f t="shared" ca="1" si="21"/>
        <v>1</v>
      </c>
    </row>
    <row r="117" spans="2:18">
      <c r="B117" s="125"/>
      <c r="C117" s="126"/>
      <c r="D117" s="127"/>
      <c r="E117" s="128"/>
      <c r="F117" s="128"/>
      <c r="G117" s="128"/>
      <c r="H117" s="128"/>
      <c r="I117" s="7"/>
      <c r="L117" s="117" t="s">
        <v>83</v>
      </c>
      <c r="M117" s="117"/>
      <c r="N117" s="117" t="s">
        <v>329</v>
      </c>
      <c r="O117" s="118">
        <f t="shared" ca="1" si="18"/>
        <v>1</v>
      </c>
      <c r="P117" s="118">
        <f t="shared" ca="1" si="19"/>
        <v>1</v>
      </c>
      <c r="Q117" s="118">
        <f t="shared" ca="1" si="20"/>
        <v>1</v>
      </c>
      <c r="R117" s="118">
        <f t="shared" ca="1" si="21"/>
        <v>0</v>
      </c>
    </row>
    <row r="118" spans="2:18">
      <c r="B118" s="125"/>
      <c r="C118" s="126"/>
      <c r="D118" s="127"/>
      <c r="E118" s="128"/>
      <c r="F118" s="128"/>
      <c r="G118" s="128"/>
      <c r="H118" s="128"/>
      <c r="I118" s="7"/>
      <c r="L118" s="117" t="s">
        <v>83</v>
      </c>
      <c r="M118" s="117"/>
      <c r="N118" s="117" t="s">
        <v>332</v>
      </c>
      <c r="O118" s="118">
        <f t="shared" ca="1" si="18"/>
        <v>1</v>
      </c>
      <c r="P118" s="118">
        <f t="shared" ca="1" si="19"/>
        <v>0</v>
      </c>
      <c r="Q118" s="118">
        <f t="shared" ca="1" si="20"/>
        <v>1</v>
      </c>
      <c r="R118" s="118">
        <f t="shared" ca="1" si="21"/>
        <v>1</v>
      </c>
    </row>
    <row r="119" spans="2:18">
      <c r="B119" s="125"/>
      <c r="C119" s="126"/>
      <c r="D119" s="127"/>
      <c r="E119" s="128"/>
      <c r="F119" s="128"/>
      <c r="G119" s="128"/>
      <c r="H119" s="128"/>
      <c r="I119" s="7"/>
      <c r="L119" s="117" t="s">
        <v>83</v>
      </c>
      <c r="M119" s="117"/>
      <c r="N119" s="117" t="s">
        <v>335</v>
      </c>
      <c r="O119" s="118">
        <f t="shared" ca="1" si="18"/>
        <v>1</v>
      </c>
      <c r="P119" s="118">
        <f t="shared" ca="1" si="19"/>
        <v>1</v>
      </c>
      <c r="Q119" s="118">
        <f t="shared" ca="1" si="20"/>
        <v>1</v>
      </c>
      <c r="R119" s="118">
        <f t="shared" ca="1" si="21"/>
        <v>0</v>
      </c>
    </row>
    <row r="120" spans="2:18">
      <c r="B120" s="125"/>
      <c r="C120" s="126"/>
      <c r="D120" s="127"/>
      <c r="E120" s="128"/>
      <c r="F120" s="128"/>
      <c r="G120" s="128"/>
      <c r="H120" s="128"/>
      <c r="I120" s="7"/>
      <c r="L120" s="117" t="s">
        <v>83</v>
      </c>
      <c r="M120" s="117"/>
      <c r="N120" s="117" t="s">
        <v>338</v>
      </c>
      <c r="O120" s="118">
        <f t="shared" ca="1" si="18"/>
        <v>1</v>
      </c>
      <c r="P120" s="118">
        <f t="shared" ca="1" si="19"/>
        <v>1</v>
      </c>
      <c r="Q120" s="118">
        <f t="shared" ca="1" si="20"/>
        <v>1</v>
      </c>
      <c r="R120" s="118">
        <f t="shared" ca="1" si="21"/>
        <v>0</v>
      </c>
    </row>
    <row r="121" spans="2:18">
      <c r="B121" s="125"/>
      <c r="C121" s="126"/>
      <c r="D121" s="127"/>
      <c r="E121" s="128"/>
      <c r="F121" s="128"/>
      <c r="G121" s="128"/>
      <c r="H121" s="128"/>
      <c r="I121" s="7"/>
      <c r="L121" s="117" t="s">
        <v>83</v>
      </c>
      <c r="M121" s="117"/>
      <c r="N121" s="117" t="s">
        <v>341</v>
      </c>
      <c r="O121" s="118">
        <f t="shared" ca="1" si="18"/>
        <v>1</v>
      </c>
      <c r="P121" s="118">
        <f t="shared" ca="1" si="19"/>
        <v>1</v>
      </c>
      <c r="Q121" s="118">
        <f t="shared" ca="1" si="20"/>
        <v>1</v>
      </c>
      <c r="R121" s="118">
        <f t="shared" ca="1" si="21"/>
        <v>0</v>
      </c>
    </row>
    <row r="122" spans="2:18">
      <c r="B122" s="125"/>
      <c r="C122" s="126"/>
      <c r="D122" s="127"/>
      <c r="E122" s="128"/>
      <c r="F122" s="128"/>
      <c r="G122" s="128"/>
      <c r="H122" s="128"/>
      <c r="I122" s="7"/>
      <c r="L122" s="117" t="s">
        <v>58</v>
      </c>
      <c r="M122" s="117"/>
      <c r="N122" s="117" t="s">
        <v>344</v>
      </c>
      <c r="O122" s="118">
        <f t="shared" ca="1" si="18"/>
        <v>0</v>
      </c>
      <c r="P122" s="118">
        <f t="shared" ca="1" si="19"/>
        <v>1</v>
      </c>
      <c r="Q122" s="118">
        <f t="shared" ca="1" si="20"/>
        <v>1</v>
      </c>
      <c r="R122" s="118">
        <f t="shared" ca="1" si="21"/>
        <v>1</v>
      </c>
    </row>
    <row r="123" spans="2:18">
      <c r="B123" s="125"/>
      <c r="C123" s="126"/>
      <c r="D123" s="127"/>
      <c r="E123" s="128"/>
      <c r="F123" s="128"/>
      <c r="G123" s="128"/>
      <c r="H123" s="128"/>
      <c r="I123" s="7"/>
      <c r="L123" s="117" t="s">
        <v>58</v>
      </c>
      <c r="M123" s="117"/>
      <c r="N123" s="117" t="s">
        <v>347</v>
      </c>
      <c r="O123" s="118">
        <f t="shared" ca="1" si="18"/>
        <v>0</v>
      </c>
      <c r="P123" s="118">
        <f t="shared" ca="1" si="19"/>
        <v>1</v>
      </c>
      <c r="Q123" s="118">
        <f t="shared" ca="1" si="20"/>
        <v>1</v>
      </c>
      <c r="R123" s="118">
        <f t="shared" ca="1" si="21"/>
        <v>1</v>
      </c>
    </row>
    <row r="124" spans="2:18">
      <c r="B124" s="125"/>
      <c r="C124" s="126"/>
      <c r="D124" s="127"/>
      <c r="E124" s="128"/>
      <c r="F124" s="128"/>
      <c r="G124" s="128"/>
      <c r="H124" s="128"/>
      <c r="I124" s="7"/>
      <c r="L124" s="117" t="s">
        <v>58</v>
      </c>
      <c r="M124" s="117"/>
      <c r="N124" s="117" t="s">
        <v>350</v>
      </c>
      <c r="O124" s="118">
        <f t="shared" ca="1" si="18"/>
        <v>1</v>
      </c>
      <c r="P124" s="118">
        <f t="shared" ca="1" si="19"/>
        <v>0</v>
      </c>
      <c r="Q124" s="118">
        <f t="shared" ca="1" si="20"/>
        <v>1</v>
      </c>
      <c r="R124" s="118">
        <f t="shared" ca="1" si="21"/>
        <v>1</v>
      </c>
    </row>
    <row r="125" spans="2:18">
      <c r="B125" s="125"/>
      <c r="C125" s="126"/>
      <c r="D125" s="127"/>
      <c r="E125" s="128"/>
      <c r="F125" s="128"/>
      <c r="G125" s="128"/>
      <c r="H125" s="128"/>
      <c r="I125" s="7"/>
      <c r="L125" s="117" t="s">
        <v>58</v>
      </c>
      <c r="M125" s="117"/>
      <c r="N125" s="117" t="s">
        <v>353</v>
      </c>
      <c r="O125" s="118">
        <f t="shared" ca="1" si="18"/>
        <v>1</v>
      </c>
      <c r="P125" s="118">
        <f t="shared" ca="1" si="19"/>
        <v>0</v>
      </c>
      <c r="Q125" s="118">
        <f t="shared" ca="1" si="20"/>
        <v>1</v>
      </c>
      <c r="R125" s="118">
        <f t="shared" ca="1" si="21"/>
        <v>1</v>
      </c>
    </row>
    <row r="126" spans="2:18">
      <c r="B126" s="125"/>
      <c r="C126" s="126"/>
      <c r="D126" s="127"/>
      <c r="E126" s="128"/>
      <c r="F126" s="128"/>
      <c r="G126" s="128"/>
      <c r="H126" s="128"/>
      <c r="I126" s="7"/>
      <c r="L126" s="117" t="s">
        <v>58</v>
      </c>
      <c r="M126" s="117"/>
      <c r="N126" s="117" t="s">
        <v>356</v>
      </c>
      <c r="O126" s="118">
        <f t="shared" ca="1" si="18"/>
        <v>1</v>
      </c>
      <c r="P126" s="118">
        <f t="shared" ca="1" si="19"/>
        <v>1</v>
      </c>
      <c r="Q126" s="118">
        <f t="shared" ca="1" si="20"/>
        <v>1</v>
      </c>
      <c r="R126" s="118">
        <f t="shared" ca="1" si="21"/>
        <v>0</v>
      </c>
    </row>
    <row r="127" spans="2:18">
      <c r="B127" s="125"/>
      <c r="C127" s="126"/>
      <c r="D127" s="127"/>
      <c r="E127" s="128"/>
      <c r="F127" s="128"/>
      <c r="G127" s="128"/>
      <c r="H127" s="128"/>
      <c r="I127" s="7"/>
      <c r="L127" s="117" t="s">
        <v>58</v>
      </c>
      <c r="M127" s="117"/>
      <c r="N127" s="117" t="s">
        <v>359</v>
      </c>
      <c r="O127" s="118">
        <f t="shared" ca="1" si="18"/>
        <v>1</v>
      </c>
      <c r="P127" s="118">
        <f t="shared" ca="1" si="19"/>
        <v>0</v>
      </c>
      <c r="Q127" s="118">
        <f t="shared" ca="1" si="20"/>
        <v>1</v>
      </c>
      <c r="R127" s="118">
        <f t="shared" ca="1" si="21"/>
        <v>1</v>
      </c>
    </row>
    <row r="128" spans="2:18">
      <c r="B128" s="125"/>
      <c r="C128" s="126"/>
      <c r="D128" s="127"/>
      <c r="E128" s="128"/>
      <c r="F128" s="128"/>
      <c r="G128" s="128"/>
      <c r="H128" s="128"/>
      <c r="I128" s="7"/>
      <c r="L128" s="115" t="s">
        <v>58</v>
      </c>
      <c r="M128" s="115"/>
      <c r="N128" s="115" t="s">
        <v>363</v>
      </c>
      <c r="O128" s="116">
        <f t="shared" ca="1" si="18"/>
        <v>1</v>
      </c>
      <c r="P128" s="116">
        <f t="shared" ca="1" si="19"/>
        <v>1</v>
      </c>
      <c r="Q128" s="116">
        <f t="shared" ca="1" si="20"/>
        <v>1</v>
      </c>
      <c r="R128" s="116">
        <f t="shared" ca="1" si="21"/>
        <v>0</v>
      </c>
    </row>
    <row r="129" spans="2:18">
      <c r="B129" s="125"/>
      <c r="C129" s="126"/>
      <c r="D129" s="127"/>
      <c r="E129" s="128"/>
      <c r="F129" s="128"/>
      <c r="G129" s="128"/>
      <c r="H129" s="128"/>
      <c r="I129" s="7"/>
      <c r="L129" s="115" t="s">
        <v>58</v>
      </c>
      <c r="M129" s="115"/>
      <c r="N129" s="115" t="s">
        <v>366</v>
      </c>
      <c r="O129" s="116">
        <f t="shared" ca="1" si="18"/>
        <v>1</v>
      </c>
      <c r="P129" s="116">
        <f t="shared" ca="1" si="19"/>
        <v>0</v>
      </c>
      <c r="Q129" s="116">
        <f t="shared" ca="1" si="20"/>
        <v>1</v>
      </c>
      <c r="R129" s="116">
        <f t="shared" ca="1" si="21"/>
        <v>1</v>
      </c>
    </row>
    <row r="130" spans="2:18">
      <c r="B130" s="125"/>
      <c r="C130" s="126"/>
      <c r="D130" s="127"/>
      <c r="E130" s="128"/>
      <c r="F130" s="128"/>
      <c r="G130" s="128"/>
      <c r="H130" s="128"/>
      <c r="I130" s="7"/>
      <c r="L130" s="115" t="s">
        <v>58</v>
      </c>
      <c r="M130" s="115"/>
      <c r="N130" s="115" t="s">
        <v>369</v>
      </c>
      <c r="O130" s="116">
        <f t="shared" ca="1" si="18"/>
        <v>0</v>
      </c>
      <c r="P130" s="116">
        <f t="shared" ca="1" si="19"/>
        <v>1</v>
      </c>
      <c r="Q130" s="116">
        <f t="shared" ca="1" si="20"/>
        <v>1</v>
      </c>
      <c r="R130" s="116">
        <f t="shared" ca="1" si="21"/>
        <v>1</v>
      </c>
    </row>
    <row r="131" spans="2:18">
      <c r="B131" s="125"/>
      <c r="C131" s="126"/>
      <c r="D131" s="127"/>
      <c r="E131" s="128"/>
      <c r="F131" s="128"/>
      <c r="G131" s="128"/>
      <c r="H131" s="128"/>
      <c r="I131" s="7"/>
      <c r="L131" s="115" t="s">
        <v>58</v>
      </c>
      <c r="M131" s="115"/>
      <c r="N131" s="115" t="s">
        <v>375</v>
      </c>
      <c r="O131" s="116">
        <f t="shared" ca="1" si="18"/>
        <v>1</v>
      </c>
      <c r="P131" s="116">
        <f t="shared" ca="1" si="19"/>
        <v>1</v>
      </c>
      <c r="Q131" s="116">
        <f t="shared" ca="1" si="20"/>
        <v>1</v>
      </c>
      <c r="R131" s="116">
        <f t="shared" ca="1" si="21"/>
        <v>0</v>
      </c>
    </row>
    <row r="132" spans="2:18">
      <c r="B132" s="125"/>
      <c r="C132" s="126"/>
      <c r="D132" s="127"/>
      <c r="E132" s="128"/>
      <c r="F132" s="128"/>
      <c r="G132" s="128"/>
      <c r="H132" s="128"/>
      <c r="I132" s="7"/>
      <c r="L132" s="115" t="s">
        <v>58</v>
      </c>
      <c r="M132" s="115"/>
      <c r="N132" s="115" t="s">
        <v>378</v>
      </c>
      <c r="O132" s="116">
        <f t="shared" ca="1" si="18"/>
        <v>1</v>
      </c>
      <c r="P132" s="116">
        <f t="shared" ca="1" si="19"/>
        <v>1</v>
      </c>
      <c r="Q132" s="116">
        <f t="shared" ca="1" si="20"/>
        <v>1</v>
      </c>
      <c r="R132" s="116">
        <f t="shared" ca="1" si="21"/>
        <v>0</v>
      </c>
    </row>
    <row r="133" spans="2:18">
      <c r="B133" s="125"/>
      <c r="C133" s="126"/>
      <c r="D133" s="127"/>
      <c r="E133" s="128"/>
      <c r="F133" s="128"/>
      <c r="G133" s="128"/>
      <c r="H133" s="128"/>
      <c r="I133" s="7"/>
      <c r="L133" s="115" t="s">
        <v>58</v>
      </c>
      <c r="M133" s="115"/>
      <c r="N133" s="115" t="s">
        <v>381</v>
      </c>
      <c r="O133" s="116">
        <f t="shared" ca="1" si="18"/>
        <v>1</v>
      </c>
      <c r="P133" s="116">
        <f t="shared" ca="1" si="19"/>
        <v>1</v>
      </c>
      <c r="Q133" s="116">
        <f t="shared" ca="1" si="20"/>
        <v>1</v>
      </c>
      <c r="R133" s="116">
        <f t="shared" ca="1" si="21"/>
        <v>0</v>
      </c>
    </row>
    <row r="134" spans="2:18">
      <c r="B134" s="125"/>
      <c r="C134" s="126"/>
      <c r="D134" s="127"/>
      <c r="E134" s="128"/>
      <c r="F134" s="128"/>
      <c r="G134" s="128"/>
      <c r="H134" s="128"/>
      <c r="I134" s="7"/>
      <c r="L134" s="115" t="s">
        <v>58</v>
      </c>
      <c r="M134" s="115"/>
      <c r="N134" s="115" t="s">
        <v>384</v>
      </c>
      <c r="O134" s="116">
        <f t="shared" ca="1" si="18"/>
        <v>1</v>
      </c>
      <c r="P134" s="116">
        <f t="shared" ca="1" si="19"/>
        <v>1</v>
      </c>
      <c r="Q134" s="116">
        <f t="shared" ca="1" si="20"/>
        <v>1</v>
      </c>
      <c r="R134" s="116">
        <f t="shared" ca="1" si="21"/>
        <v>0</v>
      </c>
    </row>
    <row r="135" spans="2:18">
      <c r="B135" s="125"/>
      <c r="C135" s="126"/>
      <c r="D135" s="127"/>
      <c r="E135" s="128"/>
      <c r="F135" s="128"/>
      <c r="G135" s="128"/>
      <c r="H135" s="128"/>
      <c r="I135" s="7"/>
      <c r="L135" s="115" t="s">
        <v>58</v>
      </c>
      <c r="M135" s="115"/>
      <c r="N135" s="115" t="s">
        <v>387</v>
      </c>
      <c r="O135" s="116">
        <f t="shared" ca="1" si="18"/>
        <v>1</v>
      </c>
      <c r="P135" s="116">
        <f t="shared" ca="1" si="19"/>
        <v>1</v>
      </c>
      <c r="Q135" s="116">
        <f t="shared" ca="1" si="20"/>
        <v>1</v>
      </c>
      <c r="R135" s="116">
        <f t="shared" ca="1" si="21"/>
        <v>0</v>
      </c>
    </row>
    <row r="136" spans="2:18">
      <c r="B136" s="125"/>
      <c r="C136" s="126"/>
      <c r="D136" s="127"/>
      <c r="E136" s="128"/>
      <c r="F136" s="128"/>
      <c r="G136" s="128"/>
      <c r="H136" s="128"/>
      <c r="I136" s="7"/>
      <c r="L136" s="115" t="s">
        <v>83</v>
      </c>
      <c r="M136" s="115"/>
      <c r="N136" s="115" t="s">
        <v>390</v>
      </c>
      <c r="O136" s="116">
        <f t="shared" ca="1" si="18"/>
        <v>1</v>
      </c>
      <c r="P136" s="116">
        <f t="shared" ca="1" si="19"/>
        <v>0</v>
      </c>
      <c r="Q136" s="116">
        <f t="shared" ca="1" si="20"/>
        <v>1</v>
      </c>
      <c r="R136" s="116">
        <f t="shared" ca="1" si="21"/>
        <v>1</v>
      </c>
    </row>
    <row r="137" spans="2:18">
      <c r="B137" s="125"/>
      <c r="C137" s="126"/>
      <c r="D137" s="127"/>
      <c r="E137" s="128"/>
      <c r="F137" s="128"/>
      <c r="G137" s="128"/>
      <c r="H137" s="128"/>
      <c r="I137" s="7"/>
      <c r="L137" s="115" t="s">
        <v>58</v>
      </c>
      <c r="M137" s="115"/>
      <c r="N137" s="115" t="s">
        <v>393</v>
      </c>
      <c r="O137" s="116">
        <f t="shared" ca="1" si="18"/>
        <v>1</v>
      </c>
      <c r="P137" s="116">
        <f t="shared" ca="1" si="19"/>
        <v>1</v>
      </c>
      <c r="Q137" s="116">
        <f t="shared" ca="1" si="20"/>
        <v>1</v>
      </c>
      <c r="R137" s="116">
        <f t="shared" ca="1" si="21"/>
        <v>0</v>
      </c>
    </row>
    <row r="138" spans="2:18">
      <c r="B138" s="125"/>
      <c r="C138" s="126"/>
      <c r="D138" s="127"/>
      <c r="E138" s="128"/>
      <c r="F138" s="128"/>
      <c r="G138" s="128"/>
      <c r="H138" s="128"/>
      <c r="I138" s="7"/>
      <c r="L138" s="115" t="s">
        <v>58</v>
      </c>
      <c r="M138" s="115"/>
      <c r="N138" s="115" t="s">
        <v>396</v>
      </c>
      <c r="O138" s="116">
        <f t="shared" ca="1" si="18"/>
        <v>1</v>
      </c>
      <c r="P138" s="116">
        <f t="shared" ca="1" si="19"/>
        <v>0</v>
      </c>
      <c r="Q138" s="116">
        <f t="shared" ca="1" si="20"/>
        <v>1</v>
      </c>
      <c r="R138" s="116">
        <f t="shared" ca="1" si="21"/>
        <v>1</v>
      </c>
    </row>
    <row r="139" spans="2:18">
      <c r="B139" s="125"/>
      <c r="C139" s="126"/>
      <c r="D139" s="127"/>
      <c r="E139" s="128"/>
      <c r="F139" s="128"/>
      <c r="G139" s="128"/>
      <c r="H139" s="128"/>
      <c r="I139" s="7"/>
      <c r="L139" s="115" t="s">
        <v>58</v>
      </c>
      <c r="M139" s="115"/>
      <c r="N139" s="115" t="s">
        <v>399</v>
      </c>
      <c r="O139" s="116">
        <f t="shared" ca="1" si="18"/>
        <v>1</v>
      </c>
      <c r="P139" s="116">
        <f t="shared" ca="1" si="19"/>
        <v>1</v>
      </c>
      <c r="Q139" s="116">
        <f t="shared" ca="1" si="20"/>
        <v>1</v>
      </c>
      <c r="R139" s="116">
        <f t="shared" ca="1" si="21"/>
        <v>0</v>
      </c>
    </row>
    <row r="140" spans="2:18">
      <c r="B140" s="125"/>
      <c r="C140" s="126"/>
      <c r="D140" s="127"/>
      <c r="E140" s="128"/>
      <c r="F140" s="128"/>
      <c r="G140" s="128"/>
      <c r="H140" s="128"/>
      <c r="I140" s="7"/>
      <c r="N140" s="119" t="s">
        <v>741</v>
      </c>
      <c r="O140" s="119">
        <f ca="1">COUNTIFS(O$34:O$139,"=0")</f>
        <v>20</v>
      </c>
      <c r="P140" s="119">
        <f ca="1">106-SUM(P34:P139)</f>
        <v>37</v>
      </c>
      <c r="Q140" s="119">
        <f ca="1">106-SUM(Q34:Q139)</f>
        <v>0</v>
      </c>
      <c r="R140" s="119">
        <f ca="1">106-SUM(R34:R139)</f>
        <v>49</v>
      </c>
    </row>
    <row r="141" spans="2:18">
      <c r="B141" s="125"/>
      <c r="C141" s="126"/>
      <c r="D141" s="127"/>
      <c r="E141" s="128"/>
      <c r="F141" s="128"/>
      <c r="G141" s="128"/>
      <c r="H141" s="128"/>
      <c r="I141" s="7"/>
      <c r="N141" s="119" t="s">
        <v>727</v>
      </c>
      <c r="O141" s="119">
        <f ca="1">IF(P140+O140&gt;0,P140/(P140+O140)*100,"")</f>
        <v>64.912280701754383</v>
      </c>
      <c r="P141" s="119">
        <f ca="1">IF(P140+O140&gt;0,O140/(P140+O140)*100,"")</f>
        <v>35.087719298245609</v>
      </c>
      <c r="Q141" s="6"/>
      <c r="R141" s="6"/>
    </row>
    <row r="142" spans="2:18">
      <c r="B142" s="125"/>
      <c r="C142" s="126"/>
      <c r="D142" s="127"/>
      <c r="E142" s="128"/>
      <c r="F142" s="128"/>
      <c r="G142" s="128"/>
      <c r="H142" s="128"/>
      <c r="I142" s="7"/>
      <c r="L142" s="11" t="s">
        <v>742</v>
      </c>
      <c r="M142" s="11">
        <f>COUNTIF(M34:M139,"Niv1")</f>
        <v>0</v>
      </c>
      <c r="N142" s="66" t="s">
        <v>742</v>
      </c>
      <c r="O142" s="66">
        <f ca="1">COUNTIFS(O$34:O$139,"=0",$M$34:$M$139,"Niv1")</f>
        <v>0</v>
      </c>
      <c r="P142" s="66">
        <f ca="1">COUNTIFS(P$34:P$139,"=0",$M$34:$M$139,"Niv1")</f>
        <v>0</v>
      </c>
      <c r="Q142" s="66">
        <f ca="1">COUNTIFS(R$34:R$139,"=0",$M$34:$M$139,"Niv1")</f>
        <v>0</v>
      </c>
      <c r="R142" s="66"/>
    </row>
    <row r="143" spans="2:18">
      <c r="B143" s="125"/>
      <c r="C143" s="126"/>
      <c r="D143" s="127"/>
      <c r="E143" s="128"/>
      <c r="F143" s="128"/>
      <c r="G143" s="128"/>
      <c r="H143" s="128"/>
      <c r="I143" s="7"/>
      <c r="L143" s="11" t="s">
        <v>743</v>
      </c>
      <c r="M143" s="11">
        <f>COUNTIF(M$34:M$139,"Niv2")</f>
        <v>0</v>
      </c>
      <c r="N143" s="66" t="s">
        <v>743</v>
      </c>
      <c r="O143" s="66">
        <f ca="1">COUNTIFS(O$34:O$139,"=0",$M$34:$M$139,"Niv2")</f>
        <v>0</v>
      </c>
      <c r="P143" s="66">
        <f ca="1">COUNTIFS(P$34:P$139,"=0",$M$34:$M$139,"Niv2")</f>
        <v>0</v>
      </c>
      <c r="Q143" s="66">
        <f ca="1">COUNTIFS(R$34:R$139,"=0",$M$34:$M$139,"Niv2")</f>
        <v>0</v>
      </c>
      <c r="R143" s="66"/>
    </row>
    <row r="144" spans="2:18">
      <c r="B144" s="125"/>
      <c r="C144" s="126"/>
      <c r="D144" s="127"/>
      <c r="E144" s="128"/>
      <c r="F144" s="128"/>
      <c r="G144" s="128"/>
      <c r="H144" s="128"/>
      <c r="I144" s="7"/>
      <c r="L144" s="11" t="s">
        <v>744</v>
      </c>
      <c r="M144" s="11">
        <f>COUNTIF(M$34:M$139,"Niv3")</f>
        <v>0</v>
      </c>
      <c r="N144" s="66" t="s">
        <v>744</v>
      </c>
      <c r="O144" s="66">
        <f ca="1">COUNTIFS(O$34:O$139,"=0",$M$34:$M$139,"Niv3")</f>
        <v>0</v>
      </c>
      <c r="P144" s="66">
        <f ca="1">COUNTIFS(P$34:P$139,"=0",$M$34:$M$139,"Niv3")</f>
        <v>0</v>
      </c>
      <c r="Q144" s="66">
        <f ca="1">COUNTIFS(R$34:R$139,"=0",$M$34:$M$139,"Niv3")</f>
        <v>0</v>
      </c>
      <c r="R144" s="66"/>
    </row>
    <row r="145" spans="2:18">
      <c r="B145" s="125"/>
      <c r="C145" s="126"/>
      <c r="D145" s="127"/>
      <c r="E145" s="128"/>
      <c r="F145" s="128"/>
      <c r="G145" s="128"/>
      <c r="H145" s="128"/>
      <c r="I145" s="7"/>
      <c r="L145" s="11" t="s">
        <v>745</v>
      </c>
      <c r="M145" s="11">
        <f>COUNTIF(M$34:M$139,"Niv5")</f>
        <v>0</v>
      </c>
      <c r="N145" s="66" t="s">
        <v>745</v>
      </c>
      <c r="O145" s="66">
        <f ca="1">COUNTIFS(O$34:O$139,"=0",$M$34:$M$139,"Niv5")</f>
        <v>0</v>
      </c>
      <c r="P145" s="66">
        <f ca="1">COUNTIFS(P$34:P$139,"=0",$M$34:$M$139,"Niv5")</f>
        <v>0</v>
      </c>
      <c r="Q145" s="66">
        <f ca="1">COUNTIFS(R$34:R$139,"=0",$M$34:$M$139,"Niv5")</f>
        <v>0</v>
      </c>
      <c r="R145" s="66"/>
    </row>
    <row r="146" spans="2:18">
      <c r="B146" s="125"/>
      <c r="C146" s="126"/>
      <c r="D146" s="127"/>
      <c r="E146" s="128"/>
      <c r="F146" s="128"/>
      <c r="G146" s="128"/>
      <c r="H146" s="128"/>
      <c r="I146" s="7"/>
      <c r="L146" s="6" t="s">
        <v>682</v>
      </c>
      <c r="M146" s="6">
        <f>SUM(M142:M145)</f>
        <v>0</v>
      </c>
      <c r="Q146" s="6"/>
      <c r="R146" s="6"/>
    </row>
    <row r="147" spans="2:18">
      <c r="B147" s="125"/>
      <c r="C147" s="126"/>
      <c r="D147" s="127"/>
      <c r="E147" s="128"/>
      <c r="F147" s="128"/>
      <c r="G147" s="128"/>
      <c r="H147" s="128"/>
      <c r="I147" s="7"/>
      <c r="Q147" s="6"/>
      <c r="R147" s="6"/>
    </row>
    <row r="148" spans="2:18">
      <c r="B148" s="125"/>
      <c r="C148" s="126"/>
      <c r="D148" s="127"/>
      <c r="E148" s="128"/>
      <c r="F148" s="128"/>
      <c r="G148" s="128"/>
      <c r="H148" s="128"/>
      <c r="I148" s="7"/>
      <c r="L148" s="6" t="s">
        <v>58</v>
      </c>
      <c r="M148" s="6">
        <f>COUNTIF(L$34:L$139,"A")</f>
        <v>82</v>
      </c>
      <c r="N148" s="259" t="s">
        <v>746</v>
      </c>
      <c r="O148" s="66" t="s">
        <v>742</v>
      </c>
      <c r="P148" s="66" t="str">
        <f ca="1">IF(O142+P142&gt;0,P142/(O142+P142)*100,"")</f>
        <v/>
      </c>
      <c r="Q148" s="6"/>
      <c r="R148" s="6"/>
    </row>
    <row r="149" spans="2:18">
      <c r="B149" s="125"/>
      <c r="C149" s="126"/>
      <c r="D149" s="127"/>
      <c r="E149" s="128"/>
      <c r="F149" s="128"/>
      <c r="G149" s="128"/>
      <c r="H149" s="128"/>
      <c r="I149" s="7"/>
      <c r="L149" s="6" t="s">
        <v>83</v>
      </c>
      <c r="M149" s="6">
        <f>COUNTIF(L$34:L$139,"AA")</f>
        <v>24</v>
      </c>
      <c r="N149" s="259"/>
      <c r="O149" s="66" t="s">
        <v>743</v>
      </c>
      <c r="P149" s="66" t="str">
        <f ca="1">IF(O143+P143&gt;0,P143/(O143+P143)*100,"")</f>
        <v/>
      </c>
      <c r="Q149" s="6"/>
      <c r="R149" s="6"/>
    </row>
    <row r="150" spans="2:18">
      <c r="B150" s="125"/>
      <c r="C150" s="126"/>
      <c r="D150" s="127"/>
      <c r="E150" s="128"/>
      <c r="F150" s="128"/>
      <c r="G150" s="128"/>
      <c r="H150" s="128"/>
      <c r="I150" s="7"/>
      <c r="L150" s="6" t="s">
        <v>747</v>
      </c>
      <c r="M150" s="6">
        <f>COUNTIF(L$34:L$139,"AAA")</f>
        <v>0</v>
      </c>
      <c r="N150" s="259"/>
      <c r="O150" s="66" t="s">
        <v>744</v>
      </c>
      <c r="P150" s="66" t="str">
        <f ca="1">IFERROR(_xlfn.IFS($P$144/($O$144+$P$144)*100&gt;=50,100,$P$144/($O$144+$P$144)*100&lt;50,$P$144/($O$144+$P$144)*100*2),"")</f>
        <v/>
      </c>
      <c r="Q150" s="6"/>
      <c r="R150" s="6"/>
    </row>
    <row r="151" spans="2:18">
      <c r="B151" s="125"/>
      <c r="C151" s="126"/>
      <c r="D151" s="127"/>
      <c r="E151" s="128"/>
      <c r="F151" s="128"/>
      <c r="G151" s="128"/>
      <c r="H151" s="128"/>
      <c r="I151" s="7"/>
      <c r="L151" s="6" t="s">
        <v>682</v>
      </c>
      <c r="M151" s="6">
        <f>SUM(M148:M150)</f>
        <v>106</v>
      </c>
      <c r="N151" s="259"/>
      <c r="O151" s="66" t="s">
        <v>748</v>
      </c>
      <c r="P151" s="66" t="str">
        <f ca="1">IF($O$144+$P$144&gt;0,$P$144/($O$144+$P$144)*100,"")</f>
        <v/>
      </c>
      <c r="Q151" s="6"/>
      <c r="R151" s="6"/>
    </row>
    <row r="152" spans="2:18">
      <c r="B152" s="125"/>
      <c r="C152" s="126"/>
      <c r="D152" s="127"/>
      <c r="E152" s="128"/>
      <c r="F152" s="128"/>
      <c r="G152" s="128"/>
      <c r="H152" s="128"/>
      <c r="I152" s="7"/>
      <c r="N152" s="259"/>
      <c r="O152" s="66" t="s">
        <v>745</v>
      </c>
      <c r="P152" s="66">
        <f ca="1">IF(SUM(O145+P145)&gt;=1,P145/(O145+P145)*100,0)</f>
        <v>0</v>
      </c>
      <c r="Q152" s="6"/>
      <c r="R152" s="6"/>
    </row>
    <row r="153" spans="2:18">
      <c r="B153" s="125"/>
      <c r="C153" s="126"/>
      <c r="D153" s="127"/>
      <c r="E153" s="128"/>
      <c r="F153" s="128"/>
      <c r="G153" s="128"/>
      <c r="H153" s="128"/>
      <c r="I153" s="7"/>
      <c r="Q153" s="6"/>
      <c r="R153" s="6"/>
    </row>
    <row r="154" spans="2:18">
      <c r="B154" s="125"/>
      <c r="C154" s="126"/>
      <c r="D154" s="127"/>
      <c r="E154" s="128"/>
      <c r="F154" s="128"/>
      <c r="G154" s="128"/>
      <c r="H154" s="128"/>
      <c r="I154" s="7"/>
      <c r="Q154" s="6"/>
      <c r="R154" s="6"/>
    </row>
    <row r="155" spans="2:18">
      <c r="B155" s="125"/>
      <c r="C155" s="126"/>
      <c r="D155" s="127"/>
      <c r="E155" s="128"/>
      <c r="F155" s="128"/>
      <c r="G155" s="128"/>
      <c r="H155" s="128"/>
      <c r="I155" s="7"/>
      <c r="Q155" s="6"/>
      <c r="R155" s="6"/>
    </row>
    <row r="156" spans="2:18">
      <c r="B156" s="125"/>
      <c r="C156" s="126"/>
      <c r="D156" s="127"/>
      <c r="E156" s="128"/>
      <c r="F156" s="128"/>
      <c r="G156" s="128"/>
      <c r="H156" s="128"/>
      <c r="I156" s="7"/>
      <c r="Q156" s="6"/>
      <c r="R156" s="6"/>
    </row>
    <row r="157" spans="2:18">
      <c r="B157" s="125"/>
      <c r="C157" s="126"/>
      <c r="D157" s="127"/>
      <c r="E157" s="128"/>
      <c r="F157" s="128"/>
      <c r="G157" s="128"/>
      <c r="H157" s="128"/>
      <c r="I157" s="7"/>
      <c r="Q157" s="6"/>
      <c r="R157" s="6"/>
    </row>
    <row r="158" spans="2:18">
      <c r="B158" s="125"/>
      <c r="C158" s="126"/>
      <c r="D158" s="127"/>
      <c r="E158" s="128"/>
      <c r="F158" s="128"/>
      <c r="G158" s="128"/>
      <c r="H158" s="128"/>
      <c r="I158" s="7"/>
      <c r="Q158" s="6"/>
      <c r="R158" s="6"/>
    </row>
    <row r="159" spans="2:18">
      <c r="B159" s="125"/>
      <c r="C159" s="126"/>
      <c r="D159" s="127"/>
      <c r="E159" s="128"/>
      <c r="F159" s="128"/>
      <c r="G159" s="128"/>
      <c r="H159" s="128"/>
      <c r="I159" s="7"/>
      <c r="Q159" s="6"/>
      <c r="R159" s="6"/>
    </row>
    <row r="160" spans="2:18">
      <c r="B160" s="125"/>
      <c r="C160" s="126"/>
      <c r="D160" s="127"/>
      <c r="E160" s="128"/>
      <c r="F160" s="128"/>
      <c r="G160" s="128"/>
      <c r="H160" s="128"/>
      <c r="I160" s="7"/>
      <c r="Q160" s="6"/>
      <c r="R160" s="6"/>
    </row>
    <row r="161" spans="2:18">
      <c r="B161" s="125"/>
      <c r="C161" s="126"/>
      <c r="D161" s="127"/>
      <c r="E161" s="128"/>
      <c r="F161" s="128"/>
      <c r="G161" s="128"/>
      <c r="H161" s="128"/>
      <c r="I161" s="7"/>
      <c r="Q161" s="6"/>
      <c r="R161" s="6"/>
    </row>
    <row r="162" spans="2:18">
      <c r="B162" s="125"/>
      <c r="C162" s="126"/>
      <c r="D162" s="127"/>
      <c r="E162" s="128"/>
      <c r="F162" s="128"/>
      <c r="G162" s="128"/>
      <c r="H162" s="128"/>
      <c r="I162" s="7"/>
      <c r="Q162" s="6"/>
      <c r="R162" s="6"/>
    </row>
    <row r="163" spans="2:18">
      <c r="B163" s="125"/>
      <c r="C163" s="126"/>
      <c r="D163" s="127"/>
      <c r="E163" s="128"/>
      <c r="F163" s="128"/>
      <c r="G163" s="128"/>
      <c r="H163" s="128"/>
      <c r="I163" s="7"/>
      <c r="Q163" s="6"/>
      <c r="R163" s="6"/>
    </row>
    <row r="164" spans="2:18">
      <c r="B164" s="125"/>
      <c r="C164" s="126"/>
      <c r="D164" s="127"/>
      <c r="E164" s="128"/>
      <c r="F164" s="128"/>
      <c r="G164" s="128"/>
      <c r="H164" s="128"/>
      <c r="I164" s="7"/>
      <c r="Q164" s="6"/>
      <c r="R164" s="6"/>
    </row>
    <row r="165" spans="2:18">
      <c r="B165" s="125"/>
      <c r="C165" s="126"/>
      <c r="D165" s="127"/>
      <c r="E165" s="128"/>
      <c r="F165" s="128"/>
      <c r="G165" s="128"/>
      <c r="H165" s="128"/>
      <c r="I165" s="7"/>
      <c r="Q165" s="6"/>
      <c r="R165" s="6"/>
    </row>
    <row r="166" spans="2:18">
      <c r="B166" s="125"/>
      <c r="C166" s="126"/>
      <c r="D166" s="127"/>
      <c r="E166" s="128"/>
      <c r="F166" s="128"/>
      <c r="G166" s="128"/>
      <c r="H166" s="128"/>
      <c r="I166" s="7"/>
      <c r="Q166" s="6"/>
      <c r="R166" s="6"/>
    </row>
    <row r="167" spans="2:18">
      <c r="B167" s="125"/>
      <c r="C167" s="126"/>
      <c r="D167" s="127"/>
      <c r="E167" s="128"/>
      <c r="F167" s="128"/>
      <c r="G167" s="128"/>
      <c r="H167" s="128"/>
      <c r="I167" s="7"/>
      <c r="Q167" s="6"/>
      <c r="R167" s="6"/>
    </row>
    <row r="168" spans="2:18">
      <c r="B168" s="125"/>
      <c r="C168" s="126"/>
      <c r="D168" s="127"/>
      <c r="E168" s="128"/>
      <c r="F168" s="128"/>
      <c r="G168" s="128"/>
      <c r="H168" s="128"/>
      <c r="I168" s="7"/>
      <c r="Q168" s="6"/>
      <c r="R168" s="6"/>
    </row>
    <row r="169" spans="2:18">
      <c r="B169" s="125"/>
      <c r="C169" s="126"/>
      <c r="D169" s="127"/>
      <c r="E169" s="128"/>
      <c r="F169" s="128"/>
      <c r="G169" s="128"/>
      <c r="H169" s="128"/>
      <c r="I169" s="7"/>
      <c r="Q169" s="6"/>
      <c r="R169" s="6"/>
    </row>
    <row r="170" spans="2:18">
      <c r="B170" s="125"/>
      <c r="C170" s="126"/>
      <c r="D170" s="127"/>
      <c r="E170" s="128"/>
      <c r="F170" s="128"/>
      <c r="G170" s="128"/>
      <c r="H170" s="128"/>
      <c r="I170" s="7"/>
      <c r="Q170" s="6"/>
      <c r="R170" s="6"/>
    </row>
    <row r="171" spans="2:18">
      <c r="B171" s="125"/>
      <c r="C171" s="126"/>
      <c r="D171" s="127"/>
      <c r="E171" s="128"/>
      <c r="F171" s="128"/>
      <c r="G171" s="128"/>
      <c r="H171" s="128"/>
      <c r="I171" s="7"/>
      <c r="Q171" s="6"/>
      <c r="R171" s="6"/>
    </row>
    <row r="172" spans="2:18">
      <c r="B172" s="125"/>
      <c r="C172" s="126"/>
      <c r="D172" s="127"/>
      <c r="E172" s="128"/>
      <c r="F172" s="128"/>
      <c r="G172" s="128"/>
      <c r="H172" s="128"/>
      <c r="I172" s="7"/>
      <c r="Q172" s="6"/>
      <c r="R172" s="6"/>
    </row>
    <row r="173" spans="2:18">
      <c r="B173" s="125"/>
      <c r="C173" s="126"/>
      <c r="D173" s="127"/>
      <c r="E173" s="128"/>
      <c r="F173" s="128"/>
      <c r="G173" s="128"/>
      <c r="H173" s="128"/>
      <c r="I173" s="7"/>
      <c r="Q173" s="6"/>
      <c r="R173" s="6"/>
    </row>
    <row r="174" spans="2:18">
      <c r="B174" s="125"/>
      <c r="C174" s="126"/>
      <c r="D174" s="127"/>
      <c r="E174" s="128"/>
      <c r="F174" s="128"/>
      <c r="G174" s="128"/>
      <c r="H174" s="128"/>
      <c r="I174" s="7"/>
      <c r="Q174" s="6"/>
      <c r="R174" s="6"/>
    </row>
    <row r="175" spans="2:18">
      <c r="B175" s="125"/>
      <c r="C175" s="126"/>
      <c r="D175" s="127"/>
      <c r="E175" s="128"/>
      <c r="F175" s="128"/>
      <c r="G175" s="128"/>
      <c r="H175" s="128"/>
      <c r="I175" s="7"/>
      <c r="Q175" s="6"/>
      <c r="R175" s="6"/>
    </row>
    <row r="176" spans="2:18">
      <c r="B176" s="125"/>
      <c r="C176" s="126"/>
      <c r="D176" s="127"/>
      <c r="E176" s="128"/>
      <c r="F176" s="128"/>
      <c r="G176" s="128"/>
      <c r="H176" s="128"/>
      <c r="I176" s="7"/>
      <c r="Q176" s="6"/>
      <c r="R176" s="6"/>
    </row>
    <row r="177" spans="2:18">
      <c r="B177" s="125"/>
      <c r="C177" s="126"/>
      <c r="D177" s="127"/>
      <c r="E177" s="128"/>
      <c r="F177" s="128"/>
      <c r="G177" s="128"/>
      <c r="H177" s="128"/>
      <c r="I177" s="7"/>
      <c r="Q177" s="6"/>
      <c r="R177" s="6"/>
    </row>
    <row r="178" spans="2:18">
      <c r="B178" s="129"/>
      <c r="C178" s="130"/>
      <c r="D178" s="131"/>
      <c r="E178" s="132"/>
      <c r="F178" s="132"/>
      <c r="G178" s="132"/>
      <c r="H178" s="132"/>
      <c r="I178" s="7"/>
      <c r="Q178" s="6"/>
      <c r="R178" s="6"/>
    </row>
    <row r="179" spans="2:18">
      <c r="B179" s="129"/>
      <c r="C179" s="130"/>
      <c r="D179" s="131"/>
      <c r="E179" s="132"/>
      <c r="F179" s="132"/>
      <c r="G179" s="132"/>
      <c r="H179" s="132"/>
      <c r="I179" s="7"/>
      <c r="Q179" s="6"/>
      <c r="R179" s="6"/>
    </row>
    <row r="180" spans="2:18">
      <c r="B180" s="129"/>
      <c r="C180" s="130"/>
      <c r="D180" s="131"/>
      <c r="E180" s="132"/>
      <c r="F180" s="132"/>
      <c r="G180" s="132"/>
      <c r="H180" s="132"/>
      <c r="I180" s="7"/>
      <c r="Q180" s="6"/>
      <c r="R180" s="6"/>
    </row>
    <row r="181" spans="2:18">
      <c r="B181" s="129"/>
      <c r="C181" s="130"/>
      <c r="D181" s="131"/>
      <c r="E181" s="132"/>
      <c r="F181" s="132"/>
      <c r="G181" s="132"/>
      <c r="H181" s="132"/>
      <c r="I181" s="7"/>
      <c r="Q181" s="6"/>
      <c r="R181" s="6"/>
    </row>
    <row r="182" spans="2:18">
      <c r="B182" s="129"/>
      <c r="C182" s="130"/>
      <c r="D182" s="131"/>
      <c r="E182" s="132"/>
      <c r="F182" s="132"/>
      <c r="G182" s="132"/>
      <c r="H182" s="132"/>
      <c r="I182" s="7"/>
      <c r="Q182" s="6"/>
      <c r="R182" s="6"/>
    </row>
    <row r="183" spans="2:18">
      <c r="B183" s="129"/>
      <c r="C183" s="130"/>
      <c r="D183" s="131"/>
      <c r="E183" s="132"/>
      <c r="F183" s="132"/>
      <c r="G183" s="132"/>
      <c r="H183" s="132"/>
      <c r="I183" s="7"/>
      <c r="Q183" s="6"/>
      <c r="R183" s="6"/>
    </row>
    <row r="184" spans="2:18">
      <c r="B184" s="129"/>
      <c r="C184" s="130"/>
      <c r="D184" s="131"/>
      <c r="E184" s="132"/>
      <c r="F184" s="132"/>
      <c r="G184" s="132"/>
      <c r="H184" s="132"/>
      <c r="I184" s="7"/>
      <c r="Q184" s="6"/>
      <c r="R184" s="6"/>
    </row>
    <row r="185" spans="2:18">
      <c r="B185" s="129"/>
      <c r="C185" s="130"/>
      <c r="D185" s="131"/>
      <c r="E185" s="132"/>
      <c r="F185" s="132"/>
      <c r="G185" s="132"/>
      <c r="H185" s="132"/>
      <c r="I185" s="7"/>
      <c r="Q185" s="6"/>
      <c r="R185" s="6"/>
    </row>
    <row r="186" spans="2:18">
      <c r="B186" s="129"/>
      <c r="C186" s="130"/>
      <c r="D186" s="131"/>
      <c r="E186" s="132"/>
      <c r="F186" s="132"/>
      <c r="G186" s="132"/>
      <c r="H186" s="132"/>
      <c r="I186" s="7"/>
      <c r="Q186" s="6"/>
      <c r="R186" s="6"/>
    </row>
    <row r="187" spans="2:18">
      <c r="B187" s="133"/>
      <c r="C187" s="61"/>
      <c r="D187" s="131"/>
      <c r="E187" s="132"/>
      <c r="F187" s="132"/>
      <c r="G187" s="132"/>
      <c r="H187" s="132"/>
      <c r="I187" s="7"/>
      <c r="Q187" s="6"/>
      <c r="R187" s="6"/>
    </row>
    <row r="188" spans="2:18">
      <c r="B188" s="133"/>
      <c r="C188" s="61"/>
      <c r="D188" s="131"/>
      <c r="E188" s="132"/>
      <c r="F188" s="132"/>
      <c r="G188" s="132"/>
      <c r="H188" s="132"/>
      <c r="I188" s="7"/>
      <c r="Q188" s="6"/>
      <c r="R188" s="6"/>
    </row>
    <row r="189" spans="2:18">
      <c r="B189" s="133"/>
      <c r="C189" s="61"/>
      <c r="D189" s="131"/>
      <c r="E189" s="132"/>
      <c r="F189" s="132"/>
      <c r="G189" s="132"/>
      <c r="H189" s="132"/>
      <c r="I189" s="7"/>
      <c r="Q189" s="6"/>
      <c r="R189" s="6"/>
    </row>
    <row r="190" spans="2:18">
      <c r="B190" s="133"/>
      <c r="C190" s="61"/>
      <c r="D190" s="131"/>
      <c r="E190" s="132"/>
      <c r="F190" s="132"/>
      <c r="G190" s="132"/>
      <c r="H190" s="132"/>
      <c r="I190" s="7"/>
      <c r="Q190" s="6"/>
      <c r="R190" s="6"/>
    </row>
    <row r="191" spans="2:18">
      <c r="B191" s="133"/>
      <c r="C191" s="61"/>
      <c r="D191" s="131"/>
      <c r="E191" s="132"/>
      <c r="F191" s="132"/>
      <c r="G191" s="132"/>
      <c r="H191" s="132"/>
      <c r="I191" s="7"/>
      <c r="Q191" s="6"/>
      <c r="R191" s="6"/>
    </row>
    <row r="192" spans="2:18">
      <c r="B192" s="133"/>
      <c r="C192" s="61"/>
      <c r="D192" s="131"/>
      <c r="E192" s="132"/>
      <c r="F192" s="132"/>
      <c r="G192" s="132"/>
      <c r="H192" s="132"/>
      <c r="I192" s="7"/>
      <c r="Q192" s="6"/>
      <c r="R192" s="6"/>
    </row>
    <row r="193" spans="2:18">
      <c r="B193" s="133"/>
      <c r="C193" s="61"/>
      <c r="D193" s="131"/>
      <c r="E193" s="132"/>
      <c r="F193" s="132"/>
      <c r="G193" s="132"/>
      <c r="H193" s="132"/>
      <c r="I193" s="7"/>
      <c r="Q193" s="6"/>
      <c r="R193" s="6"/>
    </row>
    <row r="194" spans="2:18">
      <c r="B194" s="133"/>
      <c r="C194" s="61"/>
      <c r="D194" s="131"/>
      <c r="E194" s="132"/>
      <c r="F194" s="132"/>
      <c r="G194" s="132"/>
      <c r="H194" s="132"/>
      <c r="I194" s="7"/>
      <c r="Q194" s="6"/>
      <c r="R194" s="6"/>
    </row>
    <row r="195" spans="2:18">
      <c r="B195" s="133"/>
      <c r="C195" s="61"/>
      <c r="D195" s="131"/>
      <c r="E195" s="132"/>
      <c r="F195" s="132"/>
      <c r="G195" s="132"/>
      <c r="H195" s="132"/>
      <c r="I195" s="7"/>
      <c r="Q195" s="6"/>
      <c r="R195" s="6"/>
    </row>
    <row r="196" spans="2:18">
      <c r="B196" s="133"/>
      <c r="C196" s="61"/>
      <c r="D196" s="131"/>
      <c r="E196" s="132"/>
      <c r="F196" s="132"/>
      <c r="G196" s="132"/>
      <c r="H196" s="132"/>
      <c r="I196" s="7"/>
      <c r="Q196" s="6"/>
      <c r="R196" s="6"/>
    </row>
    <row r="197" spans="2:18">
      <c r="B197" s="133"/>
      <c r="C197" s="61"/>
      <c r="D197" s="131"/>
      <c r="E197" s="132"/>
      <c r="F197" s="132"/>
      <c r="G197" s="132"/>
      <c r="H197" s="132"/>
      <c r="I197" s="7"/>
      <c r="Q197" s="6"/>
      <c r="R197" s="6"/>
    </row>
    <row r="198" spans="2:18">
      <c r="B198" s="133"/>
      <c r="C198" s="61"/>
      <c r="D198" s="131"/>
      <c r="E198" s="132"/>
      <c r="F198" s="132"/>
      <c r="G198" s="132"/>
      <c r="H198" s="132"/>
      <c r="I198" s="7"/>
      <c r="Q198" s="6"/>
      <c r="R198" s="6"/>
    </row>
    <row r="199" spans="2:18">
      <c r="B199" s="133"/>
      <c r="C199" s="61"/>
      <c r="D199" s="131"/>
      <c r="E199" s="132"/>
      <c r="F199" s="132"/>
      <c r="G199" s="132"/>
      <c r="H199" s="132"/>
      <c r="I199" s="7"/>
      <c r="Q199" s="6"/>
      <c r="R199" s="6"/>
    </row>
    <row r="200" spans="2:18">
      <c r="B200" s="133"/>
      <c r="C200" s="61"/>
      <c r="D200" s="131"/>
      <c r="E200" s="132"/>
      <c r="F200" s="132"/>
      <c r="G200" s="132"/>
      <c r="H200" s="132"/>
      <c r="I200" s="7"/>
      <c r="Q200" s="6"/>
      <c r="R200" s="6"/>
    </row>
    <row r="201" spans="2:18">
      <c r="B201" s="133"/>
      <c r="C201" s="61"/>
      <c r="D201" s="131"/>
      <c r="E201" s="132"/>
      <c r="F201" s="132"/>
      <c r="G201" s="132"/>
      <c r="H201" s="132"/>
      <c r="I201" s="7"/>
      <c r="Q201" s="6"/>
      <c r="R201" s="6"/>
    </row>
    <row r="202" spans="2:18">
      <c r="B202" s="133"/>
      <c r="C202" s="61"/>
      <c r="D202" s="131"/>
      <c r="E202" s="132"/>
      <c r="F202" s="132"/>
      <c r="G202" s="132"/>
      <c r="H202" s="132"/>
      <c r="I202" s="7"/>
      <c r="Q202" s="6"/>
      <c r="R202" s="6"/>
    </row>
    <row r="203" spans="2:18">
      <c r="B203" s="133"/>
      <c r="C203" s="61"/>
      <c r="D203" s="131"/>
      <c r="E203" s="132"/>
      <c r="F203" s="132"/>
      <c r="G203" s="132"/>
      <c r="H203" s="132"/>
      <c r="I203" s="7"/>
      <c r="Q203" s="6"/>
      <c r="R203" s="6"/>
    </row>
    <row r="204" spans="2:18">
      <c r="B204" s="133"/>
      <c r="C204" s="61"/>
      <c r="D204" s="131"/>
      <c r="E204" s="132"/>
      <c r="F204" s="132"/>
      <c r="G204" s="132"/>
      <c r="H204" s="132"/>
      <c r="I204" s="7"/>
      <c r="Q204" s="6"/>
      <c r="R204" s="6"/>
    </row>
    <row r="205" spans="2:18">
      <c r="B205" s="133"/>
      <c r="C205" s="61"/>
      <c r="D205" s="131"/>
      <c r="E205" s="132"/>
      <c r="F205" s="132"/>
      <c r="G205" s="132"/>
      <c r="H205" s="132"/>
      <c r="I205" s="7"/>
      <c r="Q205" s="6"/>
      <c r="R205" s="6"/>
    </row>
    <row r="206" spans="2:18">
      <c r="B206" s="133"/>
      <c r="C206" s="61"/>
      <c r="D206" s="131"/>
      <c r="E206" s="132"/>
      <c r="F206" s="132"/>
      <c r="G206" s="132"/>
      <c r="H206" s="132"/>
      <c r="I206" s="7"/>
      <c r="Q206" s="6"/>
      <c r="R206" s="6"/>
    </row>
    <row r="207" spans="2:18">
      <c r="B207" s="133"/>
      <c r="C207" s="61"/>
      <c r="D207" s="131"/>
      <c r="E207" s="132"/>
      <c r="F207" s="132"/>
      <c r="G207" s="132"/>
      <c r="H207" s="132"/>
      <c r="I207" s="7"/>
      <c r="Q207" s="6"/>
      <c r="R207" s="6"/>
    </row>
    <row r="208" spans="2:18">
      <c r="B208" s="133"/>
      <c r="C208" s="61"/>
      <c r="D208" s="131"/>
      <c r="E208" s="132"/>
      <c r="F208" s="132"/>
      <c r="G208" s="132"/>
      <c r="H208" s="132"/>
      <c r="I208" s="7"/>
      <c r="Q208" s="6"/>
      <c r="R208" s="6"/>
    </row>
    <row r="209" spans="2:18">
      <c r="B209" s="133"/>
      <c r="C209" s="61"/>
      <c r="D209" s="131"/>
      <c r="E209" s="132"/>
      <c r="F209" s="132"/>
      <c r="G209" s="132"/>
      <c r="H209" s="132"/>
      <c r="I209" s="7"/>
      <c r="Q209" s="6"/>
      <c r="R209" s="6"/>
    </row>
    <row r="210" spans="2:18">
      <c r="B210" s="133"/>
      <c r="C210" s="61"/>
      <c r="D210" s="131"/>
      <c r="E210" s="132"/>
      <c r="F210" s="132"/>
      <c r="G210" s="132"/>
      <c r="H210" s="132"/>
      <c r="I210" s="7"/>
      <c r="Q210" s="6"/>
      <c r="R210" s="6"/>
    </row>
    <row r="211" spans="2:18">
      <c r="B211" s="133"/>
      <c r="C211" s="61"/>
      <c r="D211" s="131"/>
      <c r="E211" s="132"/>
      <c r="F211" s="132"/>
      <c r="G211" s="132"/>
      <c r="H211" s="132"/>
      <c r="I211" s="7"/>
      <c r="Q211" s="6"/>
      <c r="R211" s="6"/>
    </row>
    <row r="212" spans="2:18">
      <c r="B212" s="133"/>
      <c r="C212" s="61"/>
      <c r="D212" s="131"/>
      <c r="E212" s="132"/>
      <c r="F212" s="132"/>
      <c r="G212" s="132"/>
      <c r="H212" s="132"/>
      <c r="I212" s="7"/>
      <c r="Q212" s="6"/>
      <c r="R212" s="6"/>
    </row>
    <row r="213" spans="2:18">
      <c r="B213" s="133"/>
      <c r="C213" s="61"/>
      <c r="D213" s="131"/>
      <c r="E213" s="132"/>
      <c r="F213" s="132"/>
      <c r="G213" s="132"/>
      <c r="H213" s="132"/>
      <c r="I213" s="7"/>
      <c r="Q213" s="6"/>
      <c r="R213" s="6"/>
    </row>
    <row r="214" spans="2:18">
      <c r="B214" s="133"/>
      <c r="C214" s="61"/>
      <c r="D214" s="131"/>
      <c r="E214" s="132"/>
      <c r="F214" s="132"/>
      <c r="G214" s="132"/>
      <c r="H214" s="132"/>
      <c r="I214" s="7"/>
      <c r="Q214" s="6"/>
      <c r="R214" s="6"/>
    </row>
    <row r="215" spans="2:18">
      <c r="B215" s="133"/>
      <c r="C215" s="61"/>
      <c r="D215" s="131"/>
      <c r="E215" s="132"/>
      <c r="F215" s="132"/>
      <c r="G215" s="132"/>
      <c r="H215" s="132"/>
      <c r="I215" s="7"/>
      <c r="Q215" s="6"/>
      <c r="R215" s="6"/>
    </row>
    <row r="216" spans="2:18">
      <c r="B216" s="133"/>
      <c r="C216" s="61"/>
      <c r="D216" s="131"/>
      <c r="E216" s="132"/>
      <c r="F216" s="132"/>
      <c r="G216" s="132"/>
      <c r="H216" s="132"/>
      <c r="I216" s="7"/>
      <c r="Q216" s="6"/>
      <c r="R216" s="6"/>
    </row>
    <row r="217" spans="2:18">
      <c r="B217" s="133"/>
      <c r="C217" s="61"/>
      <c r="D217" s="131"/>
      <c r="E217" s="132"/>
      <c r="F217" s="132"/>
      <c r="G217" s="132"/>
      <c r="H217" s="132"/>
      <c r="I217" s="7"/>
      <c r="Q217" s="6"/>
      <c r="R217" s="6"/>
    </row>
    <row r="218" spans="2:18">
      <c r="B218" s="133"/>
      <c r="C218" s="61"/>
      <c r="D218" s="131"/>
      <c r="E218" s="132"/>
      <c r="F218" s="132"/>
      <c r="G218" s="132"/>
      <c r="H218" s="132"/>
      <c r="I218" s="7"/>
      <c r="Q218" s="6"/>
      <c r="R218" s="6"/>
    </row>
    <row r="219" spans="2:18">
      <c r="B219" s="133"/>
      <c r="C219" s="61"/>
      <c r="D219" s="131"/>
      <c r="E219" s="132"/>
      <c r="F219" s="132"/>
      <c r="G219" s="132"/>
      <c r="H219" s="132"/>
      <c r="I219" s="7"/>
      <c r="Q219" s="6"/>
      <c r="R219" s="6"/>
    </row>
    <row r="220" spans="2:18">
      <c r="B220" s="133"/>
      <c r="C220" s="61"/>
      <c r="D220" s="131"/>
      <c r="E220" s="132"/>
      <c r="F220" s="132"/>
      <c r="G220" s="132"/>
      <c r="H220" s="132"/>
      <c r="I220" s="7"/>
      <c r="Q220" s="6"/>
      <c r="R220" s="6"/>
    </row>
    <row r="221" spans="2:18">
      <c r="B221" s="133"/>
      <c r="C221" s="61"/>
      <c r="D221" s="131"/>
      <c r="E221" s="132"/>
      <c r="F221" s="132"/>
      <c r="G221" s="132"/>
      <c r="H221" s="132"/>
      <c r="I221" s="7"/>
      <c r="Q221" s="6"/>
      <c r="R221" s="6"/>
    </row>
    <row r="222" spans="2:18">
      <c r="B222" s="133"/>
      <c r="C222" s="61"/>
      <c r="D222" s="131"/>
      <c r="E222" s="132"/>
      <c r="F222" s="132"/>
      <c r="G222" s="132"/>
      <c r="H222" s="132"/>
      <c r="I222" s="7"/>
      <c r="Q222" s="6"/>
      <c r="R222" s="6"/>
    </row>
    <row r="223" spans="2:18">
      <c r="B223" s="133"/>
      <c r="C223" s="61"/>
      <c r="D223" s="131"/>
      <c r="E223" s="132"/>
      <c r="F223" s="132"/>
      <c r="G223" s="132"/>
      <c r="H223" s="132"/>
      <c r="I223" s="7"/>
      <c r="Q223" s="6"/>
      <c r="R223" s="6"/>
    </row>
    <row r="224" spans="2:18">
      <c r="B224" s="133"/>
      <c r="C224" s="61"/>
      <c r="D224" s="131"/>
      <c r="E224" s="132"/>
      <c r="F224" s="132"/>
      <c r="G224" s="132"/>
      <c r="H224" s="132"/>
      <c r="I224" s="7"/>
      <c r="Q224" s="6"/>
      <c r="R224" s="6"/>
    </row>
    <row r="225" spans="2:18">
      <c r="B225" s="133"/>
      <c r="C225" s="61"/>
      <c r="D225" s="131"/>
      <c r="E225" s="132"/>
      <c r="F225" s="132"/>
      <c r="G225" s="132"/>
      <c r="H225" s="132"/>
      <c r="I225" s="7"/>
      <c r="Q225" s="6"/>
      <c r="R225" s="6"/>
    </row>
    <row r="226" spans="2:18">
      <c r="B226" s="133"/>
      <c r="C226" s="61"/>
      <c r="D226" s="131"/>
      <c r="E226" s="132"/>
      <c r="F226" s="132"/>
      <c r="G226" s="132"/>
      <c r="H226" s="132"/>
      <c r="I226" s="7"/>
      <c r="Q226" s="6"/>
      <c r="R226" s="6"/>
    </row>
    <row r="227" spans="2:18">
      <c r="B227" s="133"/>
      <c r="C227" s="61"/>
      <c r="D227" s="131"/>
      <c r="E227" s="132"/>
      <c r="F227" s="132"/>
      <c r="G227" s="132"/>
      <c r="H227" s="132"/>
      <c r="I227" s="7"/>
      <c r="Q227" s="6"/>
      <c r="R227" s="6"/>
    </row>
    <row r="228" spans="2:18">
      <c r="B228" s="133"/>
      <c r="C228" s="61"/>
      <c r="D228" s="131"/>
      <c r="E228" s="132"/>
      <c r="F228" s="132"/>
      <c r="G228" s="132"/>
      <c r="H228" s="132"/>
      <c r="I228" s="7"/>
      <c r="Q228" s="6"/>
      <c r="R228" s="6"/>
    </row>
    <row r="229" spans="2:18">
      <c r="B229" s="133"/>
      <c r="C229" s="61"/>
      <c r="D229" s="131"/>
      <c r="E229" s="132"/>
      <c r="F229" s="132"/>
      <c r="G229" s="132"/>
      <c r="H229" s="132"/>
      <c r="I229" s="7"/>
      <c r="Q229" s="6"/>
      <c r="R229" s="6"/>
    </row>
    <row r="230" spans="2:18">
      <c r="B230" s="133"/>
      <c r="C230" s="61"/>
      <c r="D230" s="131"/>
      <c r="E230" s="132"/>
      <c r="F230" s="132"/>
      <c r="G230" s="132"/>
      <c r="H230" s="132"/>
      <c r="I230" s="7"/>
      <c r="Q230" s="6"/>
      <c r="R230" s="6"/>
    </row>
    <row r="231" spans="2:18">
      <c r="B231" s="133"/>
      <c r="C231" s="61"/>
      <c r="D231" s="131"/>
      <c r="E231" s="132"/>
      <c r="F231" s="132"/>
      <c r="G231" s="132"/>
      <c r="H231" s="132"/>
      <c r="I231" s="7"/>
      <c r="Q231" s="6"/>
      <c r="R231" s="6"/>
    </row>
    <row r="232" spans="2:18">
      <c r="B232" s="133"/>
      <c r="C232" s="61"/>
      <c r="D232" s="131"/>
      <c r="E232" s="132"/>
      <c r="F232" s="132"/>
      <c r="G232" s="132"/>
      <c r="H232" s="132"/>
      <c r="I232" s="7"/>
      <c r="Q232" s="6"/>
      <c r="R232" s="6"/>
    </row>
    <row r="233" spans="2:18">
      <c r="B233" s="133"/>
      <c r="C233" s="61"/>
      <c r="D233" s="131"/>
      <c r="E233" s="132"/>
      <c r="F233" s="132"/>
      <c r="G233" s="132"/>
      <c r="H233" s="132"/>
      <c r="I233" s="7"/>
      <c r="Q233" s="6"/>
      <c r="R233" s="6"/>
    </row>
    <row r="234" spans="2:18">
      <c r="B234" s="133"/>
      <c r="C234" s="61"/>
      <c r="D234" s="131"/>
      <c r="E234" s="132"/>
      <c r="F234" s="132"/>
      <c r="G234" s="132"/>
      <c r="H234" s="132"/>
      <c r="I234" s="7"/>
      <c r="Q234" s="6"/>
      <c r="R234" s="6"/>
    </row>
    <row r="235" spans="2:18">
      <c r="B235" s="133"/>
      <c r="C235" s="61"/>
      <c r="D235" s="131"/>
      <c r="E235" s="132"/>
      <c r="F235" s="132"/>
      <c r="G235" s="132"/>
      <c r="H235" s="132"/>
      <c r="I235" s="7"/>
      <c r="Q235" s="6"/>
      <c r="R235" s="6"/>
    </row>
    <row r="236" spans="2:18">
      <c r="B236" s="133"/>
      <c r="C236" s="61"/>
      <c r="D236" s="131"/>
      <c r="E236" s="132"/>
      <c r="F236" s="132"/>
      <c r="G236" s="132"/>
      <c r="H236" s="132"/>
      <c r="I236" s="7"/>
      <c r="Q236" s="6"/>
      <c r="R236" s="6"/>
    </row>
    <row r="237" spans="2:18">
      <c r="B237" s="133"/>
      <c r="C237" s="61"/>
      <c r="D237" s="131"/>
      <c r="E237" s="132"/>
      <c r="F237" s="132"/>
      <c r="G237" s="132"/>
      <c r="H237" s="132"/>
      <c r="I237" s="7"/>
      <c r="Q237" s="6"/>
      <c r="R237" s="6"/>
    </row>
    <row r="238" spans="2:18">
      <c r="B238" s="133"/>
      <c r="C238" s="61"/>
      <c r="D238" s="131"/>
      <c r="E238" s="132"/>
      <c r="F238" s="132"/>
      <c r="G238" s="132"/>
      <c r="H238" s="132"/>
      <c r="I238" s="7"/>
      <c r="Q238" s="6"/>
      <c r="R238" s="6"/>
    </row>
    <row r="239" spans="2:18">
      <c r="B239" s="133"/>
      <c r="C239" s="61"/>
      <c r="D239" s="131"/>
      <c r="E239" s="132"/>
      <c r="F239" s="132"/>
      <c r="G239" s="132"/>
      <c r="H239" s="132"/>
      <c r="I239" s="7"/>
      <c r="Q239" s="6"/>
      <c r="R239" s="6"/>
    </row>
    <row r="240" spans="2:18">
      <c r="B240" s="133"/>
      <c r="C240" s="61"/>
      <c r="D240" s="131"/>
      <c r="E240" s="132"/>
      <c r="F240" s="132"/>
      <c r="G240" s="132"/>
      <c r="H240" s="132"/>
      <c r="I240" s="7"/>
      <c r="Q240" s="6"/>
      <c r="R240" s="6"/>
    </row>
    <row r="241" spans="2:18">
      <c r="B241" s="133"/>
      <c r="C241" s="61"/>
      <c r="D241" s="131"/>
      <c r="E241" s="132"/>
      <c r="F241" s="132"/>
      <c r="G241" s="132"/>
      <c r="H241" s="132"/>
      <c r="I241" s="7"/>
      <c r="Q241" s="6"/>
      <c r="R241" s="6"/>
    </row>
    <row r="242" spans="2:18">
      <c r="B242" s="133"/>
      <c r="C242" s="61"/>
      <c r="D242" s="131"/>
      <c r="E242" s="132"/>
      <c r="F242" s="132"/>
      <c r="G242" s="132"/>
      <c r="H242" s="132"/>
      <c r="I242" s="7"/>
      <c r="Q242" s="6"/>
      <c r="R242" s="6"/>
    </row>
    <row r="243" spans="2:18">
      <c r="B243" s="133"/>
      <c r="C243" s="61"/>
      <c r="D243" s="131"/>
      <c r="E243" s="132"/>
      <c r="F243" s="132"/>
      <c r="G243" s="132"/>
      <c r="H243" s="132"/>
      <c r="I243" s="7"/>
      <c r="Q243" s="6"/>
      <c r="R243" s="6"/>
    </row>
    <row r="244" spans="2:18">
      <c r="B244" s="133"/>
      <c r="C244" s="61"/>
      <c r="D244" s="131"/>
      <c r="E244" s="132"/>
      <c r="F244" s="132"/>
      <c r="G244" s="132"/>
      <c r="H244" s="132"/>
      <c r="I244" s="7"/>
      <c r="Q244" s="6"/>
      <c r="R244" s="6"/>
    </row>
    <row r="245" spans="2:18">
      <c r="B245" s="133"/>
      <c r="C245" s="61"/>
      <c r="D245" s="131"/>
      <c r="E245" s="132"/>
      <c r="F245" s="132"/>
      <c r="G245" s="132"/>
      <c r="H245" s="132"/>
      <c r="I245" s="7"/>
      <c r="Q245" s="6"/>
      <c r="R245" s="6"/>
    </row>
    <row r="246" spans="2:18">
      <c r="B246" s="133"/>
      <c r="C246" s="61"/>
      <c r="D246" s="131"/>
      <c r="E246" s="132"/>
      <c r="F246" s="132"/>
      <c r="G246" s="132"/>
      <c r="H246" s="132"/>
      <c r="I246" s="7"/>
      <c r="Q246" s="6"/>
      <c r="R246" s="6"/>
    </row>
    <row r="247" spans="2:18">
      <c r="B247" s="133"/>
      <c r="C247" s="61"/>
      <c r="D247" s="131"/>
      <c r="E247" s="132"/>
      <c r="F247" s="132"/>
      <c r="G247" s="132"/>
      <c r="H247" s="132"/>
      <c r="I247" s="7"/>
      <c r="Q247" s="6"/>
      <c r="R247" s="6"/>
    </row>
    <row r="248" spans="2:18">
      <c r="B248" s="133"/>
      <c r="C248" s="61"/>
      <c r="D248" s="131"/>
      <c r="E248" s="132"/>
      <c r="F248" s="132"/>
      <c r="G248" s="132"/>
      <c r="H248" s="132"/>
      <c r="I248" s="7"/>
      <c r="Q248" s="6"/>
      <c r="R248" s="6"/>
    </row>
    <row r="249" spans="2:18">
      <c r="B249" s="133"/>
      <c r="C249" s="61"/>
      <c r="D249" s="131"/>
      <c r="E249" s="132"/>
      <c r="F249" s="132"/>
      <c r="G249" s="132"/>
      <c r="H249" s="132"/>
      <c r="I249" s="7"/>
      <c r="Q249" s="6"/>
      <c r="R249" s="6"/>
    </row>
    <row r="250" spans="2:18">
      <c r="B250" s="133"/>
      <c r="C250" s="61"/>
      <c r="D250" s="131"/>
      <c r="E250" s="132"/>
      <c r="F250" s="132"/>
      <c r="G250" s="132"/>
      <c r="H250" s="132"/>
      <c r="I250" s="7"/>
      <c r="Q250" s="6"/>
      <c r="R250" s="6"/>
    </row>
    <row r="251" spans="2:18">
      <c r="B251" s="133"/>
      <c r="C251" s="61"/>
      <c r="D251" s="131"/>
      <c r="E251" s="132"/>
      <c r="F251" s="132"/>
      <c r="G251" s="132"/>
      <c r="H251" s="132"/>
      <c r="I251" s="7"/>
      <c r="Q251" s="6"/>
      <c r="R251" s="6"/>
    </row>
    <row r="252" spans="2:18">
      <c r="B252" s="133"/>
      <c r="C252" s="61"/>
      <c r="D252" s="131"/>
      <c r="E252" s="132"/>
      <c r="F252" s="132"/>
      <c r="G252" s="132"/>
      <c r="H252" s="132"/>
      <c r="I252" s="7"/>
      <c r="Q252" s="6"/>
      <c r="R252" s="6"/>
    </row>
    <row r="253" spans="2:18">
      <c r="B253" s="133"/>
      <c r="C253" s="61"/>
      <c r="D253" s="131"/>
      <c r="E253" s="132"/>
      <c r="F253" s="132"/>
      <c r="G253" s="132"/>
      <c r="H253" s="132"/>
      <c r="I253" s="7"/>
      <c r="Q253" s="6"/>
      <c r="R253" s="6"/>
    </row>
    <row r="254" spans="2:18">
      <c r="B254" s="133"/>
      <c r="C254" s="61"/>
      <c r="D254" s="131"/>
      <c r="E254" s="132"/>
      <c r="F254" s="132"/>
      <c r="G254" s="132"/>
      <c r="H254" s="132"/>
      <c r="I254" s="7"/>
      <c r="Q254" s="6"/>
      <c r="R254" s="6"/>
    </row>
    <row r="255" spans="2:18">
      <c r="B255" s="133"/>
      <c r="C255" s="61"/>
      <c r="D255" s="131"/>
      <c r="E255" s="132"/>
      <c r="F255" s="132"/>
      <c r="G255" s="132"/>
      <c r="H255" s="132"/>
      <c r="I255" s="7"/>
      <c r="Q255" s="6"/>
      <c r="R255" s="6"/>
    </row>
    <row r="256" spans="2:18">
      <c r="B256" s="133"/>
      <c r="C256" s="61"/>
      <c r="D256" s="131"/>
      <c r="E256" s="132"/>
      <c r="F256" s="132"/>
      <c r="G256" s="132"/>
      <c r="H256" s="132"/>
      <c r="I256" s="7"/>
      <c r="Q256" s="6"/>
      <c r="R256" s="6"/>
    </row>
    <row r="257" spans="2:18">
      <c r="B257" s="133"/>
      <c r="C257" s="61"/>
      <c r="D257" s="131"/>
      <c r="E257" s="132"/>
      <c r="F257" s="132"/>
      <c r="G257" s="132"/>
      <c r="H257" s="132"/>
      <c r="I257" s="7"/>
      <c r="Q257" s="6"/>
      <c r="R257" s="6"/>
    </row>
    <row r="258" spans="2:18">
      <c r="B258" s="133"/>
      <c r="C258" s="61"/>
      <c r="D258" s="131"/>
      <c r="E258" s="132"/>
      <c r="F258" s="132"/>
      <c r="G258" s="132"/>
      <c r="H258" s="132"/>
      <c r="I258" s="7"/>
      <c r="Q258" s="6"/>
      <c r="R258" s="6"/>
    </row>
    <row r="259" spans="2:18">
      <c r="D259" s="134"/>
      <c r="E259" s="134"/>
      <c r="F259" s="134"/>
      <c r="G259" s="134"/>
      <c r="H259" s="134"/>
      <c r="Q259" s="6"/>
      <c r="R259" s="6"/>
    </row>
    <row r="260" spans="2:18">
      <c r="Q260" s="6"/>
      <c r="R260" s="6"/>
    </row>
    <row r="261" spans="2:18">
      <c r="Q261" s="6"/>
      <c r="R261" s="6"/>
    </row>
    <row r="262" spans="2:18">
      <c r="Q262" s="6"/>
      <c r="R262" s="6"/>
    </row>
    <row r="263" spans="2:18">
      <c r="Q263" s="6"/>
      <c r="R263" s="6"/>
    </row>
    <row r="264" spans="2:18">
      <c r="Q264" s="6"/>
      <c r="R264" s="6"/>
    </row>
    <row r="265" spans="2:18">
      <c r="Q265" s="6"/>
      <c r="R265" s="6"/>
    </row>
    <row r="266" spans="2:18">
      <c r="Q266" s="6"/>
      <c r="R266" s="6"/>
    </row>
    <row r="267" spans="2:18">
      <c r="Q267" s="6"/>
      <c r="R267" s="6"/>
    </row>
    <row r="268" spans="2:18">
      <c r="Q268" s="6"/>
      <c r="R268" s="6"/>
    </row>
    <row r="269" spans="2:18">
      <c r="Q269" s="6"/>
      <c r="R269" s="6"/>
    </row>
    <row r="270" spans="2:18">
      <c r="Q270" s="6"/>
      <c r="R270" s="6"/>
    </row>
    <row r="271" spans="2:18">
      <c r="Q271" s="6"/>
      <c r="R271" s="6"/>
    </row>
    <row r="272" spans="2:18">
      <c r="Q272" s="6"/>
      <c r="R272" s="6"/>
    </row>
    <row r="273" spans="17:18">
      <c r="Q273" s="6"/>
      <c r="R273" s="6"/>
    </row>
    <row r="274" spans="17:18">
      <c r="Q274" s="6"/>
      <c r="R274" s="6"/>
    </row>
    <row r="275" spans="17:18">
      <c r="Q275" s="6"/>
      <c r="R275" s="6"/>
    </row>
    <row r="276" spans="17:18">
      <c r="Q276" s="6"/>
      <c r="R276" s="6"/>
    </row>
    <row r="277" spans="17:18">
      <c r="Q277" s="6"/>
      <c r="R277" s="6"/>
    </row>
    <row r="278" spans="17:18">
      <c r="Q278" s="6"/>
      <c r="R278" s="6"/>
    </row>
    <row r="279" spans="17:18">
      <c r="Q279" s="6"/>
      <c r="R279" s="6"/>
    </row>
    <row r="280" spans="17:18">
      <c r="Q280" s="6"/>
      <c r="R280" s="6"/>
    </row>
    <row r="281" spans="17:18">
      <c r="Q281" s="6"/>
      <c r="R281" s="6"/>
    </row>
    <row r="282" spans="17:18">
      <c r="Q282" s="6"/>
      <c r="R282" s="6"/>
    </row>
    <row r="283" spans="17:18">
      <c r="Q283" s="6"/>
      <c r="R283" s="6"/>
    </row>
    <row r="284" spans="17:18">
      <c r="Q284" s="6"/>
      <c r="R284" s="6"/>
    </row>
    <row r="285" spans="17:18">
      <c r="Q285" s="6"/>
      <c r="R285" s="6"/>
    </row>
    <row r="286" spans="17:18">
      <c r="Q286" s="6"/>
      <c r="R286" s="6"/>
    </row>
    <row r="287" spans="17:18">
      <c r="Q287" s="6"/>
      <c r="R287" s="6"/>
    </row>
    <row r="288" spans="17:18">
      <c r="Q288" s="6"/>
      <c r="R288" s="6"/>
    </row>
    <row r="289" spans="17:18">
      <c r="Q289" s="6"/>
      <c r="R289" s="6"/>
    </row>
    <row r="290" spans="17:18">
      <c r="Q290" s="6"/>
      <c r="R290" s="6"/>
    </row>
    <row r="291" spans="17:18">
      <c r="Q291" s="6"/>
      <c r="R291" s="6"/>
    </row>
    <row r="292" spans="17:18">
      <c r="Q292" s="6"/>
      <c r="R292" s="6"/>
    </row>
    <row r="293" spans="17:18">
      <c r="Q293" s="6"/>
      <c r="R293" s="6"/>
    </row>
    <row r="294" spans="17:18">
      <c r="Q294" s="6"/>
      <c r="R294" s="6"/>
    </row>
    <row r="295" spans="17:18">
      <c r="Q295" s="6"/>
      <c r="R295" s="6"/>
    </row>
    <row r="296" spans="17:18">
      <c r="Q296" s="6"/>
      <c r="R296" s="6"/>
    </row>
    <row r="297" spans="17:18">
      <c r="Q297" s="6"/>
      <c r="R297" s="6"/>
    </row>
    <row r="298" spans="17:18">
      <c r="Q298" s="6"/>
      <c r="R298" s="6"/>
    </row>
    <row r="299" spans="17:18">
      <c r="Q299" s="6"/>
      <c r="R299" s="6"/>
    </row>
    <row r="300" spans="17:18">
      <c r="Q300" s="6"/>
      <c r="R300" s="6"/>
    </row>
    <row r="301" spans="17:18">
      <c r="Q301" s="6"/>
      <c r="R301" s="6"/>
    </row>
    <row r="302" spans="17:18">
      <c r="Q302" s="6"/>
      <c r="R302" s="6"/>
    </row>
    <row r="303" spans="17:18">
      <c r="Q303" s="6"/>
      <c r="R303" s="6"/>
    </row>
    <row r="304" spans="17:18">
      <c r="Q304" s="6"/>
      <c r="R304" s="6"/>
    </row>
    <row r="305" spans="17:18">
      <c r="Q305" s="6"/>
      <c r="R305" s="6"/>
    </row>
    <row r="306" spans="17:18">
      <c r="Q306" s="6"/>
      <c r="R306" s="6"/>
    </row>
    <row r="307" spans="17:18">
      <c r="Q307" s="6"/>
      <c r="R307" s="6"/>
    </row>
    <row r="308" spans="17:18">
      <c r="Q308" s="6"/>
      <c r="R308" s="6"/>
    </row>
    <row r="309" spans="17:18">
      <c r="Q309" s="6"/>
      <c r="R309" s="6"/>
    </row>
    <row r="310" spans="17:18">
      <c r="Q310" s="6"/>
      <c r="R310" s="6"/>
    </row>
    <row r="311" spans="17:18">
      <c r="Q311" s="6"/>
      <c r="R311" s="6"/>
    </row>
    <row r="312" spans="17:18">
      <c r="Q312" s="6"/>
      <c r="R312" s="6"/>
    </row>
    <row r="313" spans="17:18">
      <c r="Q313" s="6"/>
      <c r="R313" s="6"/>
    </row>
    <row r="314" spans="17:18">
      <c r="Q314" s="6"/>
      <c r="R314" s="6"/>
    </row>
    <row r="315" spans="17:18">
      <c r="Q315" s="6"/>
      <c r="R315" s="6"/>
    </row>
    <row r="316" spans="17:18">
      <c r="Q316" s="6"/>
      <c r="R316" s="6"/>
    </row>
    <row r="317" spans="17:18">
      <c r="Q317" s="6"/>
      <c r="R317" s="6"/>
    </row>
    <row r="318" spans="17:18">
      <c r="Q318" s="6"/>
      <c r="R318" s="6"/>
    </row>
    <row r="319" spans="17:18">
      <c r="Q319" s="6"/>
      <c r="R319" s="6"/>
    </row>
    <row r="320" spans="17:18">
      <c r="Q320" s="6"/>
      <c r="R320" s="6"/>
    </row>
    <row r="321" spans="17:18">
      <c r="Q321" s="6"/>
      <c r="R321" s="6"/>
    </row>
    <row r="322" spans="17:18">
      <c r="Q322" s="6"/>
      <c r="R322" s="6"/>
    </row>
    <row r="323" spans="17:18">
      <c r="Q323" s="6"/>
      <c r="R323" s="6"/>
    </row>
    <row r="324" spans="17:18">
      <c r="Q324" s="6"/>
      <c r="R324" s="6"/>
    </row>
    <row r="325" spans="17:18">
      <c r="Q325" s="6"/>
      <c r="R325" s="6"/>
    </row>
    <row r="326" spans="17:18">
      <c r="Q326" s="6"/>
      <c r="R326" s="6"/>
    </row>
    <row r="327" spans="17:18">
      <c r="Q327" s="6"/>
      <c r="R327" s="6"/>
    </row>
    <row r="328" spans="17:18">
      <c r="Q328" s="6"/>
      <c r="R328" s="6"/>
    </row>
    <row r="329" spans="17:18">
      <c r="Q329" s="6"/>
      <c r="R329" s="6"/>
    </row>
    <row r="330" spans="17:18">
      <c r="Q330" s="6"/>
      <c r="R330" s="6"/>
    </row>
    <row r="331" spans="17:18">
      <c r="Q331" s="6"/>
      <c r="R331" s="6"/>
    </row>
    <row r="332" spans="17:18">
      <c r="Q332" s="6"/>
      <c r="R332" s="6"/>
    </row>
    <row r="333" spans="17:18">
      <c r="Q333" s="6"/>
      <c r="R333" s="6"/>
    </row>
    <row r="334" spans="17:18">
      <c r="Q334" s="6"/>
      <c r="R334" s="6"/>
    </row>
    <row r="335" spans="17:18">
      <c r="Q335" s="6"/>
      <c r="R335" s="6"/>
    </row>
    <row r="336" spans="17:18">
      <c r="Q336" s="6"/>
      <c r="R336" s="6"/>
    </row>
    <row r="337" spans="17:18">
      <c r="Q337" s="6"/>
      <c r="R337" s="6"/>
    </row>
    <row r="338" spans="17:18">
      <c r="Q338" s="6"/>
      <c r="R338" s="6"/>
    </row>
    <row r="339" spans="17:18">
      <c r="Q339" s="6"/>
      <c r="R339" s="6"/>
    </row>
    <row r="340" spans="17:18">
      <c r="Q340" s="6"/>
      <c r="R340" s="6"/>
    </row>
    <row r="341" spans="17:18">
      <c r="Q341" s="6"/>
      <c r="R341" s="6"/>
    </row>
    <row r="342" spans="17:18">
      <c r="Q342" s="6"/>
      <c r="R342" s="6"/>
    </row>
    <row r="343" spans="17:18">
      <c r="Q343" s="6"/>
      <c r="R343" s="6"/>
    </row>
    <row r="344" spans="17:18">
      <c r="Q344" s="6"/>
      <c r="R344" s="6"/>
    </row>
    <row r="345" spans="17:18">
      <c r="Q345" s="6"/>
      <c r="R345" s="6"/>
    </row>
    <row r="346" spans="17:18">
      <c r="Q346" s="6"/>
      <c r="R346" s="6"/>
    </row>
    <row r="347" spans="17:18">
      <c r="Q347" s="6"/>
      <c r="R347" s="6"/>
    </row>
    <row r="348" spans="17:18">
      <c r="Q348" s="6"/>
      <c r="R348" s="6"/>
    </row>
    <row r="349" spans="17:18">
      <c r="Q349" s="6"/>
      <c r="R349" s="6"/>
    </row>
    <row r="350" spans="17:18">
      <c r="Q350" s="6"/>
      <c r="R350" s="6"/>
    </row>
    <row r="351" spans="17:18">
      <c r="Q351" s="6"/>
      <c r="R351" s="6"/>
    </row>
    <row r="352" spans="17:18">
      <c r="Q352" s="6"/>
      <c r="R352" s="6"/>
    </row>
    <row r="353" spans="17:18">
      <c r="Q353" s="6"/>
      <c r="R353" s="6"/>
    </row>
    <row r="354" spans="17:18">
      <c r="Q354" s="6"/>
      <c r="R354" s="6"/>
    </row>
    <row r="355" spans="17:18">
      <c r="Q355" s="6"/>
      <c r="R355" s="6"/>
    </row>
    <row r="356" spans="17:18">
      <c r="Q356" s="6"/>
      <c r="R356" s="6"/>
    </row>
    <row r="357" spans="17:18">
      <c r="Q357" s="6"/>
      <c r="R357" s="6"/>
    </row>
    <row r="358" spans="17:18">
      <c r="Q358" s="6"/>
      <c r="R358" s="6"/>
    </row>
    <row r="359" spans="17:18">
      <c r="Q359" s="6"/>
      <c r="R359" s="6"/>
    </row>
    <row r="360" spans="17:18">
      <c r="Q360" s="6"/>
      <c r="R360" s="6"/>
    </row>
    <row r="361" spans="17:18">
      <c r="Q361" s="6"/>
      <c r="R361" s="6"/>
    </row>
    <row r="362" spans="17:18">
      <c r="Q362" s="6"/>
      <c r="R362" s="6"/>
    </row>
    <row r="363" spans="17:18">
      <c r="Q363" s="6"/>
      <c r="R363" s="6"/>
    </row>
    <row r="364" spans="17:18">
      <c r="Q364" s="6"/>
      <c r="R364" s="6"/>
    </row>
    <row r="365" spans="17:18">
      <c r="Q365" s="6"/>
      <c r="R365" s="6"/>
    </row>
    <row r="366" spans="17:18">
      <c r="Q366" s="6"/>
      <c r="R366" s="6"/>
    </row>
    <row r="367" spans="17:18">
      <c r="Q367" s="6"/>
      <c r="R367" s="6"/>
    </row>
    <row r="368" spans="17:18">
      <c r="Q368" s="6"/>
      <c r="R368" s="6"/>
    </row>
    <row r="369" spans="17:18">
      <c r="Q369" s="6"/>
      <c r="R369" s="6"/>
    </row>
    <row r="370" spans="17:18">
      <c r="Q370" s="6"/>
      <c r="R370" s="6"/>
    </row>
    <row r="371" spans="17:18">
      <c r="Q371" s="6"/>
      <c r="R371" s="6"/>
    </row>
    <row r="372" spans="17:18">
      <c r="Q372" s="6"/>
      <c r="R372" s="6"/>
    </row>
    <row r="373" spans="17:18">
      <c r="Q373" s="6"/>
      <c r="R373" s="6"/>
    </row>
    <row r="374" spans="17:18">
      <c r="Q374" s="6"/>
      <c r="R374" s="6"/>
    </row>
    <row r="375" spans="17:18">
      <c r="Q375" s="6"/>
      <c r="R375" s="6"/>
    </row>
    <row r="376" spans="17:18">
      <c r="Q376" s="6"/>
      <c r="R376" s="6"/>
    </row>
    <row r="377" spans="17:18">
      <c r="Q377" s="6"/>
      <c r="R377" s="6"/>
    </row>
    <row r="378" spans="17:18">
      <c r="Q378" s="6"/>
      <c r="R378" s="6"/>
    </row>
    <row r="379" spans="17:18">
      <c r="Q379" s="6"/>
      <c r="R379" s="6"/>
    </row>
    <row r="380" spans="17:18">
      <c r="Q380" s="6"/>
      <c r="R380" s="6"/>
    </row>
    <row r="381" spans="17:18">
      <c r="Q381" s="6"/>
      <c r="R381" s="6"/>
    </row>
    <row r="382" spans="17:18">
      <c r="Q382" s="6"/>
      <c r="R382" s="6"/>
    </row>
    <row r="383" spans="17:18">
      <c r="Q383" s="6"/>
      <c r="R383" s="6"/>
    </row>
    <row r="384" spans="17:18">
      <c r="Q384" s="6"/>
      <c r="R384" s="6"/>
    </row>
    <row r="385" spans="17:18">
      <c r="Q385" s="6"/>
      <c r="R385" s="6"/>
    </row>
    <row r="386" spans="17:18">
      <c r="Q386" s="6"/>
      <c r="R386" s="6"/>
    </row>
    <row r="387" spans="17:18">
      <c r="Q387" s="6"/>
      <c r="R387" s="6"/>
    </row>
    <row r="388" spans="17:18">
      <c r="Q388" s="6"/>
      <c r="R388" s="6"/>
    </row>
    <row r="389" spans="17:18">
      <c r="Q389" s="6"/>
      <c r="R389" s="6"/>
    </row>
    <row r="390" spans="17:18">
      <c r="Q390" s="6"/>
      <c r="R390" s="6"/>
    </row>
    <row r="391" spans="17:18">
      <c r="Q391" s="6"/>
      <c r="R391" s="6"/>
    </row>
    <row r="392" spans="17:18">
      <c r="Q392" s="6"/>
      <c r="R392" s="6"/>
    </row>
    <row r="393" spans="17:18">
      <c r="Q393" s="6"/>
      <c r="R393" s="6"/>
    </row>
    <row r="394" spans="17:18">
      <c r="Q394" s="6"/>
      <c r="R394" s="6"/>
    </row>
    <row r="395" spans="17:18">
      <c r="Q395" s="6"/>
      <c r="R395" s="6"/>
    </row>
    <row r="396" spans="17:18">
      <c r="Q396" s="6"/>
      <c r="R396" s="6"/>
    </row>
    <row r="397" spans="17:18">
      <c r="Q397" s="6"/>
      <c r="R397" s="6"/>
    </row>
    <row r="398" spans="17:18">
      <c r="Q398" s="6"/>
      <c r="R398" s="6"/>
    </row>
    <row r="399" spans="17:18">
      <c r="Q399" s="6"/>
      <c r="R399" s="6"/>
    </row>
    <row r="400" spans="17:18">
      <c r="Q400" s="6"/>
      <c r="R400" s="6"/>
    </row>
    <row r="401" spans="17:18">
      <c r="Q401" s="6"/>
      <c r="R401" s="6"/>
    </row>
    <row r="402" spans="17:18">
      <c r="Q402" s="6"/>
      <c r="R402" s="6"/>
    </row>
    <row r="403" spans="17:18">
      <c r="Q403" s="6"/>
      <c r="R403" s="6"/>
    </row>
    <row r="404" spans="17:18">
      <c r="Q404" s="6"/>
      <c r="R404" s="6"/>
    </row>
    <row r="405" spans="17:18">
      <c r="Q405" s="6"/>
      <c r="R405" s="6"/>
    </row>
    <row r="406" spans="17:18">
      <c r="Q406" s="6"/>
      <c r="R406" s="6"/>
    </row>
    <row r="407" spans="17:18">
      <c r="Q407" s="6"/>
      <c r="R407" s="6"/>
    </row>
    <row r="408" spans="17:18">
      <c r="Q408" s="6"/>
      <c r="R408" s="6"/>
    </row>
    <row r="409" spans="17:18">
      <c r="Q409" s="6"/>
      <c r="R409" s="6"/>
    </row>
    <row r="410" spans="17:18">
      <c r="Q410" s="6"/>
      <c r="R410" s="6"/>
    </row>
    <row r="411" spans="17:18">
      <c r="Q411" s="6"/>
      <c r="R411" s="6"/>
    </row>
    <row r="412" spans="17:18">
      <c r="Q412" s="6"/>
      <c r="R412" s="6"/>
    </row>
    <row r="413" spans="17:18">
      <c r="Q413" s="6"/>
      <c r="R413" s="6"/>
    </row>
    <row r="414" spans="17:18">
      <c r="Q414" s="6"/>
      <c r="R414" s="6"/>
    </row>
    <row r="415" spans="17:18">
      <c r="Q415" s="6"/>
      <c r="R415" s="6"/>
    </row>
    <row r="416" spans="17:18">
      <c r="Q416" s="6"/>
      <c r="R416" s="6"/>
    </row>
    <row r="417" spans="17:18">
      <c r="Q417" s="6"/>
      <c r="R417" s="6"/>
    </row>
    <row r="418" spans="17:18">
      <c r="Q418" s="6"/>
      <c r="R418" s="6"/>
    </row>
    <row r="419" spans="17:18">
      <c r="Q419" s="6"/>
      <c r="R419" s="6"/>
    </row>
    <row r="420" spans="17:18">
      <c r="Q420" s="6"/>
      <c r="R420" s="6"/>
    </row>
    <row r="421" spans="17:18">
      <c r="Q421" s="6"/>
      <c r="R421" s="6"/>
    </row>
    <row r="422" spans="17:18">
      <c r="Q422" s="6"/>
      <c r="R422" s="6"/>
    </row>
    <row r="423" spans="17:18">
      <c r="Q423" s="6"/>
      <c r="R423" s="6"/>
    </row>
    <row r="424" spans="17:18">
      <c r="Q424" s="6"/>
      <c r="R424" s="6"/>
    </row>
    <row r="425" spans="17:18">
      <c r="Q425" s="6"/>
      <c r="R425" s="6"/>
    </row>
    <row r="426" spans="17:18">
      <c r="Q426" s="6"/>
      <c r="R426" s="6"/>
    </row>
    <row r="427" spans="17:18">
      <c r="Q427" s="6"/>
      <c r="R427" s="6"/>
    </row>
    <row r="428" spans="17:18">
      <c r="Q428" s="6"/>
      <c r="R428" s="6"/>
    </row>
    <row r="429" spans="17:18">
      <c r="Q429" s="6"/>
      <c r="R429" s="6"/>
    </row>
    <row r="430" spans="17:18">
      <c r="Q430" s="6"/>
      <c r="R430" s="6"/>
    </row>
    <row r="431" spans="17:18">
      <c r="Q431" s="6"/>
      <c r="R431" s="6"/>
    </row>
    <row r="432" spans="17:18">
      <c r="Q432" s="6"/>
      <c r="R432" s="6"/>
    </row>
    <row r="433" spans="17:18">
      <c r="Q433" s="6"/>
      <c r="R433" s="6"/>
    </row>
    <row r="434" spans="17:18">
      <c r="Q434" s="6"/>
      <c r="R434" s="6"/>
    </row>
    <row r="435" spans="17:18">
      <c r="Q435" s="6"/>
      <c r="R435" s="6"/>
    </row>
    <row r="436" spans="17:18">
      <c r="Q436" s="6"/>
      <c r="R436" s="6"/>
    </row>
    <row r="437" spans="17:18">
      <c r="Q437" s="6"/>
      <c r="R437" s="6"/>
    </row>
    <row r="438" spans="17:18">
      <c r="Q438" s="6"/>
      <c r="R438" s="6"/>
    </row>
    <row r="439" spans="17:18">
      <c r="Q439" s="6"/>
      <c r="R439" s="6"/>
    </row>
    <row r="440" spans="17:18">
      <c r="Q440" s="6"/>
      <c r="R440" s="6"/>
    </row>
    <row r="441" spans="17:18">
      <c r="Q441" s="6"/>
      <c r="R441" s="6"/>
    </row>
    <row r="442" spans="17:18">
      <c r="Q442" s="6"/>
      <c r="R442" s="6"/>
    </row>
    <row r="443" spans="17:18">
      <c r="Q443" s="6"/>
      <c r="R443" s="6"/>
    </row>
    <row r="444" spans="17:18">
      <c r="Q444" s="6"/>
      <c r="R444" s="6"/>
    </row>
    <row r="445" spans="17:18">
      <c r="Q445" s="6"/>
      <c r="R445" s="6"/>
    </row>
    <row r="446" spans="17:18">
      <c r="Q446" s="6"/>
      <c r="R446" s="6"/>
    </row>
    <row r="447" spans="17:18">
      <c r="Q447" s="6"/>
      <c r="R447" s="6"/>
    </row>
    <row r="448" spans="17:18">
      <c r="Q448" s="6"/>
      <c r="R448" s="6"/>
    </row>
    <row r="449" spans="17:18">
      <c r="Q449" s="6"/>
      <c r="R449" s="6"/>
    </row>
    <row r="450" spans="17:18">
      <c r="Q450" s="6"/>
      <c r="R450" s="6"/>
    </row>
    <row r="451" spans="17:18">
      <c r="Q451" s="6"/>
      <c r="R451" s="6"/>
    </row>
    <row r="452" spans="17:18">
      <c r="Q452" s="6"/>
      <c r="R452" s="6"/>
    </row>
    <row r="453" spans="17:18">
      <c r="Q453" s="6"/>
      <c r="R453" s="6"/>
    </row>
    <row r="454" spans="17:18">
      <c r="Q454" s="6"/>
      <c r="R454" s="6"/>
    </row>
    <row r="455" spans="17:18">
      <c r="Q455" s="6"/>
      <c r="R455" s="6"/>
    </row>
    <row r="456" spans="17:18">
      <c r="Q456" s="6"/>
      <c r="R456" s="6"/>
    </row>
    <row r="457" spans="17:18">
      <c r="Q457" s="6"/>
      <c r="R457" s="6"/>
    </row>
    <row r="458" spans="17:18">
      <c r="Q458" s="6"/>
      <c r="R458" s="6"/>
    </row>
    <row r="459" spans="17:18">
      <c r="Q459" s="6"/>
      <c r="R459" s="6"/>
    </row>
    <row r="460" spans="17:18">
      <c r="Q460" s="6"/>
      <c r="R460" s="6"/>
    </row>
    <row r="461" spans="17:18">
      <c r="Q461" s="6"/>
      <c r="R461" s="6"/>
    </row>
    <row r="462" spans="17:18">
      <c r="Q462" s="6"/>
      <c r="R462" s="6"/>
    </row>
    <row r="463" spans="17:18">
      <c r="Q463" s="6"/>
      <c r="R463" s="6"/>
    </row>
    <row r="464" spans="17:18">
      <c r="Q464" s="6"/>
      <c r="R464" s="6"/>
    </row>
    <row r="465" spans="17:18">
      <c r="Q465" s="6"/>
      <c r="R465" s="6"/>
    </row>
    <row r="466" spans="17:18">
      <c r="Q466" s="6"/>
      <c r="R466" s="6"/>
    </row>
    <row r="467" spans="17:18">
      <c r="Q467" s="6"/>
      <c r="R467" s="6"/>
    </row>
    <row r="468" spans="17:18">
      <c r="Q468" s="6"/>
      <c r="R468" s="6"/>
    </row>
    <row r="469" spans="17:18">
      <c r="Q469" s="6"/>
      <c r="R469" s="6"/>
    </row>
    <row r="470" spans="17:18">
      <c r="Q470" s="6"/>
      <c r="R470" s="6"/>
    </row>
    <row r="471" spans="17:18">
      <c r="Q471" s="6"/>
      <c r="R471" s="6"/>
    </row>
    <row r="472" spans="17:18">
      <c r="Q472" s="6"/>
      <c r="R472" s="6"/>
    </row>
    <row r="473" spans="17:18">
      <c r="Q473" s="6"/>
      <c r="R473" s="6"/>
    </row>
    <row r="474" spans="17:18">
      <c r="Q474" s="6"/>
      <c r="R474" s="6"/>
    </row>
    <row r="475" spans="17:18">
      <c r="Q475" s="6"/>
      <c r="R475" s="6"/>
    </row>
    <row r="476" spans="17:18">
      <c r="Q476" s="6"/>
      <c r="R476" s="6"/>
    </row>
    <row r="477" spans="17:18">
      <c r="Q477" s="6"/>
      <c r="R477" s="6"/>
    </row>
    <row r="478" spans="17:18">
      <c r="Q478" s="6"/>
      <c r="R478" s="6"/>
    </row>
    <row r="479" spans="17:18">
      <c r="Q479" s="6"/>
      <c r="R479" s="6"/>
    </row>
    <row r="480" spans="17:18">
      <c r="Q480" s="6"/>
      <c r="R480" s="6"/>
    </row>
    <row r="481" spans="17:18">
      <c r="Q481" s="6"/>
      <c r="R481" s="6"/>
    </row>
    <row r="482" spans="17:18">
      <c r="Q482" s="6"/>
      <c r="R482" s="6"/>
    </row>
    <row r="483" spans="17:18">
      <c r="Q483" s="6"/>
      <c r="R483" s="6"/>
    </row>
    <row r="484" spans="17:18">
      <c r="Q484" s="6"/>
      <c r="R484" s="6"/>
    </row>
    <row r="485" spans="17:18">
      <c r="Q485" s="6"/>
      <c r="R485" s="6"/>
    </row>
    <row r="486" spans="17:18">
      <c r="Q486" s="6"/>
      <c r="R486" s="6"/>
    </row>
    <row r="487" spans="17:18">
      <c r="Q487" s="6"/>
      <c r="R487" s="6"/>
    </row>
    <row r="488" spans="17:18">
      <c r="Q488" s="6"/>
      <c r="R488" s="6"/>
    </row>
    <row r="489" spans="17:18">
      <c r="Q489" s="6"/>
      <c r="R489" s="6"/>
    </row>
    <row r="490" spans="17:18">
      <c r="Q490" s="6"/>
      <c r="R490" s="6"/>
    </row>
    <row r="491" spans="17:18">
      <c r="Q491" s="6"/>
      <c r="R491" s="6"/>
    </row>
    <row r="492" spans="17:18">
      <c r="Q492" s="6"/>
      <c r="R492" s="6"/>
    </row>
    <row r="493" spans="17:18">
      <c r="Q493" s="6"/>
      <c r="R493" s="6"/>
    </row>
    <row r="494" spans="17:18">
      <c r="Q494" s="6"/>
      <c r="R494" s="6"/>
    </row>
    <row r="495" spans="17:18">
      <c r="Q495" s="6"/>
      <c r="R495" s="6"/>
    </row>
    <row r="496" spans="17:18">
      <c r="Q496" s="6"/>
      <c r="R496" s="6"/>
    </row>
    <row r="497" spans="17:18">
      <c r="Q497" s="6"/>
      <c r="R497" s="6"/>
    </row>
    <row r="498" spans="17:18">
      <c r="Q498" s="6"/>
      <c r="R498" s="6"/>
    </row>
    <row r="499" spans="17:18">
      <c r="Q499" s="6"/>
      <c r="R499" s="6"/>
    </row>
    <row r="500" spans="17:18">
      <c r="Q500" s="6"/>
      <c r="R500" s="6"/>
    </row>
    <row r="501" spans="17:18">
      <c r="Q501" s="6"/>
      <c r="R501" s="6"/>
    </row>
    <row r="502" spans="17:18">
      <c r="Q502" s="6"/>
      <c r="R502" s="6"/>
    </row>
    <row r="503" spans="17:18">
      <c r="Q503" s="6"/>
      <c r="R503" s="6"/>
    </row>
    <row r="504" spans="17:18">
      <c r="Q504" s="6"/>
      <c r="R504" s="6"/>
    </row>
    <row r="505" spans="17:18">
      <c r="Q505" s="6"/>
      <c r="R505" s="6"/>
    </row>
    <row r="506" spans="17:18">
      <c r="Q506" s="6"/>
      <c r="R506" s="6"/>
    </row>
    <row r="507" spans="17:18">
      <c r="Q507" s="6"/>
      <c r="R507" s="6"/>
    </row>
    <row r="508" spans="17:18">
      <c r="Q508" s="6"/>
      <c r="R508" s="6"/>
    </row>
    <row r="509" spans="17:18">
      <c r="Q509" s="6"/>
      <c r="R509" s="6"/>
    </row>
    <row r="510" spans="17:18">
      <c r="Q510" s="6"/>
      <c r="R510" s="6"/>
    </row>
    <row r="511" spans="17:18">
      <c r="Q511" s="6"/>
      <c r="R511" s="6"/>
    </row>
    <row r="512" spans="17:18">
      <c r="Q512" s="6"/>
      <c r="R512" s="6"/>
    </row>
    <row r="513" spans="17:18">
      <c r="Q513" s="6"/>
      <c r="R513" s="6"/>
    </row>
    <row r="514" spans="17:18">
      <c r="Q514" s="6"/>
      <c r="R514" s="6"/>
    </row>
    <row r="515" spans="17:18">
      <c r="Q515" s="6"/>
      <c r="R515" s="6"/>
    </row>
    <row r="516" spans="17:18">
      <c r="Q516" s="6"/>
      <c r="R516" s="6"/>
    </row>
    <row r="517" spans="17:18">
      <c r="Q517" s="6"/>
      <c r="R517" s="6"/>
    </row>
    <row r="518" spans="17:18">
      <c r="Q518" s="6"/>
      <c r="R518" s="6"/>
    </row>
    <row r="519" spans="17:18">
      <c r="Q519" s="6"/>
      <c r="R519" s="6"/>
    </row>
    <row r="520" spans="17:18">
      <c r="Q520" s="6"/>
      <c r="R520" s="6"/>
    </row>
    <row r="521" spans="17:18">
      <c r="Q521" s="6"/>
      <c r="R521" s="6"/>
    </row>
    <row r="522" spans="17:18">
      <c r="Q522" s="6"/>
      <c r="R522" s="6"/>
    </row>
    <row r="523" spans="17:18">
      <c r="Q523" s="6"/>
      <c r="R523" s="6"/>
    </row>
    <row r="524" spans="17:18">
      <c r="Q524" s="6"/>
      <c r="R524" s="6"/>
    </row>
    <row r="525" spans="17:18">
      <c r="Q525" s="6"/>
      <c r="R525" s="6"/>
    </row>
    <row r="526" spans="17:18">
      <c r="Q526" s="6"/>
      <c r="R526" s="6"/>
    </row>
    <row r="527" spans="17:18">
      <c r="Q527" s="6"/>
      <c r="R527" s="6"/>
    </row>
    <row r="528" spans="17:18">
      <c r="Q528" s="6"/>
      <c r="R528" s="6"/>
    </row>
    <row r="529" spans="17:18">
      <c r="Q529" s="6"/>
      <c r="R529" s="6"/>
    </row>
    <row r="530" spans="17:18">
      <c r="Q530" s="6"/>
      <c r="R530" s="6"/>
    </row>
    <row r="531" spans="17:18">
      <c r="Q531" s="6"/>
      <c r="R531" s="6"/>
    </row>
    <row r="532" spans="17:18">
      <c r="Q532" s="6"/>
      <c r="R532" s="6"/>
    </row>
    <row r="533" spans="17:18">
      <c r="Q533" s="6"/>
      <c r="R533" s="6"/>
    </row>
    <row r="534" spans="17:18">
      <c r="Q534" s="6"/>
      <c r="R534" s="6"/>
    </row>
    <row r="535" spans="17:18">
      <c r="Q535" s="6"/>
      <c r="R535" s="6"/>
    </row>
    <row r="536" spans="17:18">
      <c r="Q536" s="6"/>
      <c r="R536" s="6"/>
    </row>
    <row r="537" spans="17:18">
      <c r="Q537" s="6"/>
      <c r="R537" s="6"/>
    </row>
    <row r="538" spans="17:18">
      <c r="Q538" s="6"/>
      <c r="R538" s="6"/>
    </row>
    <row r="539" spans="17:18">
      <c r="Q539" s="6"/>
      <c r="R539" s="6"/>
    </row>
    <row r="540" spans="17:18">
      <c r="Q540" s="6"/>
      <c r="R540" s="6"/>
    </row>
    <row r="541" spans="17:18">
      <c r="Q541" s="6"/>
      <c r="R541" s="6"/>
    </row>
    <row r="542" spans="17:18">
      <c r="Q542" s="6"/>
      <c r="R542" s="6"/>
    </row>
    <row r="543" spans="17:18">
      <c r="Q543" s="6"/>
      <c r="R543" s="6"/>
    </row>
    <row r="544" spans="17:18">
      <c r="Q544" s="6"/>
      <c r="R544" s="6"/>
    </row>
    <row r="545" spans="17:18">
      <c r="Q545" s="6"/>
      <c r="R545" s="6"/>
    </row>
    <row r="546" spans="17:18">
      <c r="Q546" s="6"/>
      <c r="R546" s="6"/>
    </row>
    <row r="547" spans="17:18">
      <c r="Q547" s="6"/>
      <c r="R547" s="6"/>
    </row>
    <row r="548" spans="17:18">
      <c r="Q548" s="6"/>
      <c r="R548" s="6"/>
    </row>
    <row r="549" spans="17:18">
      <c r="Q549" s="6"/>
      <c r="R549" s="6"/>
    </row>
    <row r="550" spans="17:18">
      <c r="Q550" s="6"/>
      <c r="R550" s="6"/>
    </row>
    <row r="551" spans="17:18">
      <c r="Q551" s="6"/>
      <c r="R551" s="6"/>
    </row>
    <row r="552" spans="17:18">
      <c r="Q552" s="6"/>
      <c r="R552" s="6"/>
    </row>
    <row r="553" spans="17:18">
      <c r="Q553" s="6"/>
      <c r="R553" s="6"/>
    </row>
    <row r="554" spans="17:18">
      <c r="Q554" s="6"/>
      <c r="R554" s="6"/>
    </row>
    <row r="555" spans="17:18">
      <c r="Q555" s="6"/>
      <c r="R555" s="6"/>
    </row>
    <row r="556" spans="17:18">
      <c r="Q556" s="6"/>
      <c r="R556" s="6"/>
    </row>
    <row r="557" spans="17:18">
      <c r="Q557" s="6"/>
      <c r="R557" s="6"/>
    </row>
    <row r="558" spans="17:18">
      <c r="Q558" s="6"/>
      <c r="R558" s="6"/>
    </row>
    <row r="559" spans="17:18">
      <c r="Q559" s="6"/>
      <c r="R559" s="6"/>
    </row>
    <row r="560" spans="17:18">
      <c r="Q560" s="6"/>
      <c r="R560" s="6"/>
    </row>
    <row r="561" spans="17:18">
      <c r="Q561" s="6"/>
      <c r="R561" s="6"/>
    </row>
    <row r="562" spans="17:18">
      <c r="Q562" s="6"/>
      <c r="R562" s="6"/>
    </row>
    <row r="563" spans="17:18">
      <c r="Q563" s="6"/>
      <c r="R563" s="6"/>
    </row>
    <row r="564" spans="17:18">
      <c r="Q564" s="6"/>
      <c r="R564" s="6"/>
    </row>
    <row r="565" spans="17:18">
      <c r="Q565" s="6"/>
      <c r="R565" s="6"/>
    </row>
    <row r="566" spans="17:18">
      <c r="Q566" s="6"/>
      <c r="R566" s="6"/>
    </row>
    <row r="567" spans="17:18">
      <c r="Q567" s="6"/>
      <c r="R567" s="6"/>
    </row>
    <row r="568" spans="17:18">
      <c r="Q568" s="6"/>
      <c r="R568" s="6"/>
    </row>
    <row r="569" spans="17:18">
      <c r="Q569" s="6"/>
      <c r="R569" s="6"/>
    </row>
    <row r="570" spans="17:18">
      <c r="Q570" s="6"/>
      <c r="R570" s="6"/>
    </row>
    <row r="571" spans="17:18">
      <c r="Q571" s="6"/>
      <c r="R571" s="6"/>
    </row>
    <row r="572" spans="17:18">
      <c r="Q572" s="6"/>
      <c r="R572" s="6"/>
    </row>
    <row r="573" spans="17:18">
      <c r="Q573" s="6"/>
      <c r="R573" s="6"/>
    </row>
    <row r="574" spans="17:18">
      <c r="Q574" s="6"/>
      <c r="R574" s="6"/>
    </row>
    <row r="575" spans="17:18">
      <c r="Q575" s="6"/>
      <c r="R575" s="6"/>
    </row>
    <row r="576" spans="17:18">
      <c r="Q576" s="6"/>
      <c r="R576" s="6"/>
    </row>
    <row r="577" spans="17:18">
      <c r="Q577" s="6"/>
      <c r="R577" s="6"/>
    </row>
    <row r="578" spans="17:18">
      <c r="Q578" s="6"/>
      <c r="R578" s="6"/>
    </row>
    <row r="579" spans="17:18">
      <c r="Q579" s="6"/>
      <c r="R579" s="6"/>
    </row>
    <row r="580" spans="17:18">
      <c r="Q580" s="6"/>
      <c r="R580" s="6"/>
    </row>
    <row r="581" spans="17:18">
      <c r="Q581" s="6"/>
      <c r="R581" s="6"/>
    </row>
    <row r="582" spans="17:18">
      <c r="Q582" s="6"/>
      <c r="R582" s="6"/>
    </row>
    <row r="583" spans="17:18">
      <c r="Q583" s="6"/>
      <c r="R583" s="6"/>
    </row>
    <row r="584" spans="17:18">
      <c r="Q584" s="6"/>
      <c r="R584" s="6"/>
    </row>
    <row r="585" spans="17:18">
      <c r="Q585" s="6"/>
      <c r="R585" s="6"/>
    </row>
    <row r="586" spans="17:18">
      <c r="Q586" s="6"/>
      <c r="R586" s="6"/>
    </row>
    <row r="587" spans="17:18">
      <c r="Q587" s="6"/>
      <c r="R587" s="6"/>
    </row>
    <row r="588" spans="17:18">
      <c r="Q588" s="6"/>
      <c r="R588" s="6"/>
    </row>
    <row r="589" spans="17:18">
      <c r="Q589" s="6"/>
      <c r="R589" s="6"/>
    </row>
    <row r="590" spans="17:18">
      <c r="Q590" s="6"/>
      <c r="R590" s="6"/>
    </row>
    <row r="591" spans="17:18">
      <c r="Q591" s="6"/>
      <c r="R591" s="6"/>
    </row>
    <row r="592" spans="17:18">
      <c r="Q592" s="6"/>
      <c r="R592" s="6"/>
    </row>
    <row r="593" spans="17:18">
      <c r="Q593" s="6"/>
      <c r="R593" s="6"/>
    </row>
    <row r="594" spans="17:18">
      <c r="Q594" s="6"/>
      <c r="R594" s="6"/>
    </row>
    <row r="595" spans="17:18">
      <c r="Q595" s="6"/>
      <c r="R595" s="6"/>
    </row>
    <row r="596" spans="17:18">
      <c r="Q596" s="6"/>
      <c r="R596" s="6"/>
    </row>
    <row r="597" spans="17:18">
      <c r="Q597" s="6"/>
      <c r="R597" s="6"/>
    </row>
    <row r="598" spans="17:18">
      <c r="Q598" s="6"/>
      <c r="R598" s="6"/>
    </row>
    <row r="599" spans="17:18">
      <c r="Q599" s="6"/>
      <c r="R599" s="6"/>
    </row>
    <row r="600" spans="17:18">
      <c r="Q600" s="6"/>
      <c r="R600" s="6"/>
    </row>
    <row r="601" spans="17:18">
      <c r="Q601" s="6"/>
      <c r="R601" s="6"/>
    </row>
    <row r="602" spans="17:18">
      <c r="Q602" s="6"/>
      <c r="R602" s="6"/>
    </row>
    <row r="603" spans="17:18">
      <c r="Q603" s="6"/>
      <c r="R603" s="6"/>
    </row>
    <row r="604" spans="17:18">
      <c r="Q604" s="6"/>
      <c r="R604" s="6"/>
    </row>
    <row r="605" spans="17:18">
      <c r="Q605" s="6"/>
      <c r="R605" s="6"/>
    </row>
    <row r="606" spans="17:18">
      <c r="Q606" s="6"/>
      <c r="R606" s="6"/>
    </row>
    <row r="607" spans="17:18">
      <c r="Q607" s="6"/>
      <c r="R607" s="6"/>
    </row>
    <row r="608" spans="17:18">
      <c r="Q608" s="6"/>
      <c r="R608" s="6"/>
    </row>
    <row r="609" spans="17:18">
      <c r="Q609" s="6"/>
      <c r="R609" s="6"/>
    </row>
    <row r="610" spans="17:18">
      <c r="Q610" s="6"/>
      <c r="R610" s="6"/>
    </row>
    <row r="611" spans="17:18">
      <c r="Q611" s="6"/>
      <c r="R611" s="6"/>
    </row>
    <row r="612" spans="17:18">
      <c r="Q612" s="6"/>
      <c r="R612" s="6"/>
    </row>
    <row r="613" spans="17:18">
      <c r="Q613" s="6"/>
      <c r="R613" s="6"/>
    </row>
    <row r="614" spans="17:18">
      <c r="Q614" s="6"/>
      <c r="R614" s="6"/>
    </row>
    <row r="615" spans="17:18">
      <c r="Q615" s="6"/>
      <c r="R615" s="6"/>
    </row>
    <row r="616" spans="17:18">
      <c r="Q616" s="6"/>
      <c r="R616" s="6"/>
    </row>
    <row r="617" spans="17:18">
      <c r="Q617" s="6"/>
      <c r="R617" s="6"/>
    </row>
    <row r="618" spans="17:18">
      <c r="Q618" s="6"/>
      <c r="R618" s="6"/>
    </row>
    <row r="619" spans="17:18">
      <c r="Q619" s="6"/>
      <c r="R619" s="6"/>
    </row>
    <row r="620" spans="17:18">
      <c r="Q620" s="6"/>
      <c r="R620" s="6"/>
    </row>
    <row r="621" spans="17:18">
      <c r="Q621" s="6"/>
      <c r="R621" s="6"/>
    </row>
    <row r="622" spans="17:18">
      <c r="Q622" s="6"/>
      <c r="R622" s="6"/>
    </row>
    <row r="623" spans="17:18">
      <c r="Q623" s="6"/>
      <c r="R623" s="6"/>
    </row>
    <row r="624" spans="17:18">
      <c r="Q624" s="6"/>
      <c r="R624" s="6"/>
    </row>
    <row r="625" spans="17:18">
      <c r="Q625" s="6"/>
      <c r="R625" s="6"/>
    </row>
    <row r="626" spans="17:18">
      <c r="Q626" s="6"/>
      <c r="R626" s="6"/>
    </row>
    <row r="627" spans="17:18">
      <c r="Q627" s="6"/>
      <c r="R627" s="6"/>
    </row>
    <row r="628" spans="17:18">
      <c r="Q628" s="6"/>
      <c r="R628" s="6"/>
    </row>
    <row r="629" spans="17:18">
      <c r="Q629" s="6"/>
      <c r="R629" s="6"/>
    </row>
    <row r="630" spans="17:18">
      <c r="Q630" s="6"/>
      <c r="R630" s="6"/>
    </row>
    <row r="631" spans="17:18">
      <c r="Q631" s="6"/>
      <c r="R631" s="6"/>
    </row>
    <row r="632" spans="17:18">
      <c r="Q632" s="6"/>
      <c r="R632" s="6"/>
    </row>
    <row r="633" spans="17:18">
      <c r="Q633" s="6"/>
      <c r="R633" s="6"/>
    </row>
  </sheetData>
  <mergeCells count="5">
    <mergeCell ref="L1:P1"/>
    <mergeCell ref="L20:N20"/>
    <mergeCell ref="L26:Q26"/>
    <mergeCell ref="L32:R32"/>
    <mergeCell ref="N148:N152"/>
  </mergeCells>
  <conditionalFormatting sqref="B2:H107">
    <cfRule type="expression" dxfId="1" priority="1">
      <formula>ISODD(LEFT($C2,FIND(".",$C2)-1))</formula>
    </cfRule>
    <cfRule type="expression" dxfId="0" priority="2">
      <formula>ISEVEN(LEFT($C2,FIND(".",$C2)-1))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6">
    <tabColor rgb="FF92D050"/>
  </sheetPr>
  <dimension ref="B1:T109"/>
  <sheetViews>
    <sheetView zoomScale="70" zoomScaleNormal="70" workbookViewId="0">
      <pane ySplit="3" topLeftCell="A4" activePane="bottomLeft" state="frozen"/>
      <selection pane="bottomLeft" activeCell="J100" sqref="J100"/>
    </sheetView>
  </sheetViews>
  <sheetFormatPr baseColWidth="10" defaultColWidth="11.5546875" defaultRowHeight="10.199999999999999"/>
  <cols>
    <col min="1" max="1" width="3.44140625" style="8" customWidth="1"/>
    <col min="2" max="2" width="11.44140625" style="60" customWidth="1"/>
    <col min="3" max="3" width="9" style="60" customWidth="1"/>
    <col min="4" max="4" width="32.5546875" style="9" customWidth="1"/>
    <col min="5" max="5" width="5.88671875" style="8" customWidth="1"/>
    <col min="6" max="6" width="50.6640625" style="60" customWidth="1"/>
    <col min="7" max="7" width="9" style="9" hidden="1" customWidth="1"/>
    <col min="8" max="8" width="9.44140625" style="9" bestFit="1" customWidth="1"/>
    <col min="9" max="9" width="9.44140625" style="9" customWidth="1"/>
    <col min="10" max="10" width="10.88671875" style="8" customWidth="1"/>
    <col min="11" max="11" width="73" style="8" customWidth="1"/>
    <col min="12" max="13" width="36.44140625" style="8" customWidth="1"/>
    <col min="14" max="14" width="21" style="8" customWidth="1"/>
    <col min="15" max="15" width="12.5546875" style="8" customWidth="1"/>
    <col min="16" max="16" width="16.5546875" style="8" bestFit="1" customWidth="1"/>
    <col min="17" max="16384" width="11.5546875" style="8"/>
  </cols>
  <sheetData>
    <row r="1" spans="2:20" ht="21">
      <c r="B1" s="47"/>
      <c r="C1" s="58"/>
      <c r="D1" s="43"/>
      <c r="E1" s="44"/>
      <c r="F1" s="44"/>
      <c r="G1" s="43"/>
      <c r="H1" s="44"/>
      <c r="I1" s="44"/>
      <c r="J1" s="44"/>
      <c r="K1" s="44"/>
      <c r="L1" s="44"/>
      <c r="M1" s="44"/>
      <c r="N1" s="44"/>
      <c r="O1" s="44"/>
      <c r="P1" s="175">
        <v>45854</v>
      </c>
      <c r="Q1" s="46"/>
    </row>
    <row r="2" spans="2:20">
      <c r="B2" s="8"/>
      <c r="C2" s="59"/>
      <c r="F2" s="8"/>
      <c r="H2" s="10"/>
      <c r="I2" s="10"/>
    </row>
    <row r="3" spans="2:20" ht="20.399999999999999">
      <c r="B3" s="148" t="s">
        <v>40</v>
      </c>
      <c r="C3" s="149" t="s">
        <v>41</v>
      </c>
      <c r="D3" s="149" t="s">
        <v>42</v>
      </c>
      <c r="E3" s="150" t="s">
        <v>43</v>
      </c>
      <c r="F3" s="149" t="s">
        <v>44</v>
      </c>
      <c r="G3" s="149" t="s">
        <v>45</v>
      </c>
      <c r="H3" s="149" t="s">
        <v>46</v>
      </c>
      <c r="I3" s="149" t="s">
        <v>47</v>
      </c>
      <c r="J3" s="149" t="s">
        <v>48</v>
      </c>
      <c r="K3" s="149" t="s">
        <v>49</v>
      </c>
      <c r="L3" s="149" t="s">
        <v>50</v>
      </c>
      <c r="M3" s="149" t="s">
        <v>36</v>
      </c>
      <c r="N3" s="149" t="s">
        <v>51</v>
      </c>
      <c r="O3" s="149" t="s">
        <v>52</v>
      </c>
      <c r="P3" s="149" t="s">
        <v>53</v>
      </c>
      <c r="Q3" s="165" t="s">
        <v>54</v>
      </c>
    </row>
    <row r="4" spans="2:20" ht="50.25" customHeight="1">
      <c r="B4" s="151" t="s">
        <v>55</v>
      </c>
      <c r="C4" s="195" t="s">
        <v>56</v>
      </c>
      <c r="D4" s="196" t="s">
        <v>57</v>
      </c>
      <c r="E4" s="197" t="s">
        <v>58</v>
      </c>
      <c r="F4" s="198" t="s">
        <v>59</v>
      </c>
      <c r="G4" s="197" t="s">
        <v>60</v>
      </c>
      <c r="H4" s="199" t="s">
        <v>61</v>
      </c>
      <c r="I4" s="200"/>
      <c r="J4" s="197"/>
      <c r="K4" s="201"/>
      <c r="L4" s="201"/>
      <c r="M4" s="201"/>
      <c r="N4" s="201"/>
      <c r="O4" s="201"/>
      <c r="P4" s="197"/>
      <c r="Q4" s="152"/>
      <c r="S4" s="242" t="s">
        <v>62</v>
      </c>
      <c r="T4" s="242"/>
    </row>
    <row r="5" spans="2:20" ht="50.25" customHeight="1">
      <c r="B5" s="151" t="s">
        <v>55</v>
      </c>
      <c r="C5" s="202" t="s">
        <v>63</v>
      </c>
      <c r="D5" s="203" t="s">
        <v>64</v>
      </c>
      <c r="E5" s="204" t="s">
        <v>58</v>
      </c>
      <c r="F5" s="205" t="s">
        <v>65</v>
      </c>
      <c r="G5" s="204" t="s">
        <v>60</v>
      </c>
      <c r="H5" s="199" t="s">
        <v>61</v>
      </c>
      <c r="I5" s="206"/>
      <c r="J5" s="204"/>
      <c r="K5" s="207"/>
      <c r="L5" s="207"/>
      <c r="M5" s="207"/>
      <c r="N5" s="207"/>
      <c r="O5" s="207"/>
      <c r="P5" s="204"/>
      <c r="Q5" s="153"/>
    </row>
    <row r="6" spans="2:20" ht="50.25" customHeight="1">
      <c r="B6" s="151" t="s">
        <v>55</v>
      </c>
      <c r="C6" s="195" t="s">
        <v>66</v>
      </c>
      <c r="D6" s="196" t="s">
        <v>67</v>
      </c>
      <c r="E6" s="197" t="s">
        <v>58</v>
      </c>
      <c r="F6" s="208" t="s">
        <v>68</v>
      </c>
      <c r="G6" s="197" t="s">
        <v>60</v>
      </c>
      <c r="H6" s="199" t="s">
        <v>61</v>
      </c>
      <c r="I6" s="209"/>
      <c r="J6" s="197"/>
      <c r="K6" s="201"/>
      <c r="L6" s="201"/>
      <c r="M6" s="201"/>
      <c r="N6" s="201"/>
      <c r="O6" s="201"/>
      <c r="P6" s="197"/>
      <c r="Q6" s="152"/>
    </row>
    <row r="7" spans="2:20" ht="50.25" customHeight="1">
      <c r="B7" s="151" t="s">
        <v>55</v>
      </c>
      <c r="C7" s="202" t="s">
        <v>69</v>
      </c>
      <c r="D7" s="203" t="s">
        <v>70</v>
      </c>
      <c r="E7" s="204" t="s">
        <v>58</v>
      </c>
      <c r="F7" s="210" t="s">
        <v>71</v>
      </c>
      <c r="G7" s="204" t="s">
        <v>60</v>
      </c>
      <c r="H7" s="199" t="s">
        <v>61</v>
      </c>
      <c r="I7" s="206"/>
      <c r="J7" s="204"/>
      <c r="K7" s="207"/>
      <c r="L7" s="207"/>
      <c r="M7" s="207"/>
      <c r="N7" s="207"/>
      <c r="O7" s="207"/>
      <c r="P7" s="204"/>
      <c r="Q7" s="153"/>
    </row>
    <row r="8" spans="2:20" ht="50.25" customHeight="1">
      <c r="B8" s="151" t="s">
        <v>55</v>
      </c>
      <c r="C8" s="195" t="s">
        <v>72</v>
      </c>
      <c r="D8" s="196" t="s">
        <v>73</v>
      </c>
      <c r="E8" s="197" t="s">
        <v>58</v>
      </c>
      <c r="F8" s="208" t="s">
        <v>74</v>
      </c>
      <c r="G8" s="197" t="s">
        <v>60</v>
      </c>
      <c r="H8" s="199" t="s">
        <v>61</v>
      </c>
      <c r="I8" s="209"/>
      <c r="J8" s="197"/>
      <c r="K8" s="201"/>
      <c r="L8" s="201"/>
      <c r="M8" s="201"/>
      <c r="N8" s="201"/>
      <c r="O8" s="201"/>
      <c r="P8" s="197"/>
      <c r="Q8" s="152"/>
    </row>
    <row r="9" spans="2:20" ht="50.25" customHeight="1">
      <c r="B9" s="151" t="s">
        <v>55</v>
      </c>
      <c r="C9" s="202" t="s">
        <v>75</v>
      </c>
      <c r="D9" s="203" t="s">
        <v>76</v>
      </c>
      <c r="E9" s="204" t="s">
        <v>58</v>
      </c>
      <c r="F9" s="205" t="s">
        <v>77</v>
      </c>
      <c r="G9" s="204" t="s">
        <v>60</v>
      </c>
      <c r="H9" s="199" t="s">
        <v>61</v>
      </c>
      <c r="I9" s="206"/>
      <c r="J9" s="204"/>
      <c r="K9" s="207"/>
      <c r="L9" s="207"/>
      <c r="M9" s="207"/>
      <c r="N9" s="207"/>
      <c r="O9" s="207"/>
      <c r="P9" s="204"/>
      <c r="Q9" s="153"/>
    </row>
    <row r="10" spans="2:20" ht="50.25" customHeight="1">
      <c r="B10" s="151" t="s">
        <v>55</v>
      </c>
      <c r="C10" s="195" t="s">
        <v>78</v>
      </c>
      <c r="D10" s="196" t="s">
        <v>79</v>
      </c>
      <c r="E10" s="197" t="s">
        <v>58</v>
      </c>
      <c r="F10" s="208" t="s">
        <v>80</v>
      </c>
      <c r="G10" s="197" t="s">
        <v>60</v>
      </c>
      <c r="H10" s="199" t="s">
        <v>61</v>
      </c>
      <c r="I10" s="209"/>
      <c r="J10" s="197"/>
      <c r="K10" s="201"/>
      <c r="L10" s="201"/>
      <c r="M10" s="201"/>
      <c r="N10" s="201"/>
      <c r="O10" s="201"/>
      <c r="P10" s="197"/>
      <c r="Q10" s="152"/>
    </row>
    <row r="11" spans="2:20" ht="50.25" customHeight="1">
      <c r="B11" s="151" t="s">
        <v>55</v>
      </c>
      <c r="C11" s="202" t="s">
        <v>81</v>
      </c>
      <c r="D11" s="203" t="s">
        <v>82</v>
      </c>
      <c r="E11" s="204" t="s">
        <v>83</v>
      </c>
      <c r="F11" s="205" t="s">
        <v>84</v>
      </c>
      <c r="G11" s="204" t="s">
        <v>60</v>
      </c>
      <c r="H11" s="199" t="s">
        <v>61</v>
      </c>
      <c r="I11" s="206"/>
      <c r="J11" s="204"/>
      <c r="K11" s="207"/>
      <c r="L11" s="207"/>
      <c r="M11" s="207"/>
      <c r="N11" s="207"/>
      <c r="O11" s="207"/>
      <c r="P11" s="204"/>
      <c r="Q11" s="153"/>
    </row>
    <row r="12" spans="2:20" ht="50.25" customHeight="1">
      <c r="B12" s="151" t="s">
        <v>55</v>
      </c>
      <c r="C12" s="195" t="s">
        <v>85</v>
      </c>
      <c r="D12" s="196" t="s">
        <v>86</v>
      </c>
      <c r="E12" s="197" t="s">
        <v>58</v>
      </c>
      <c r="F12" s="198" t="s">
        <v>87</v>
      </c>
      <c r="G12" s="197" t="s">
        <v>60</v>
      </c>
      <c r="H12" s="199" t="s">
        <v>61</v>
      </c>
      <c r="I12" s="209"/>
      <c r="J12" s="197"/>
      <c r="K12" s="201"/>
      <c r="L12" s="201"/>
      <c r="M12" s="201"/>
      <c r="N12" s="201"/>
      <c r="O12" s="201"/>
      <c r="P12" s="197"/>
      <c r="Q12" s="152"/>
    </row>
    <row r="13" spans="2:20" ht="50.25" customHeight="1">
      <c r="B13" s="154" t="s">
        <v>88</v>
      </c>
      <c r="C13" s="211" t="s">
        <v>89</v>
      </c>
      <c r="D13" s="212" t="s">
        <v>90</v>
      </c>
      <c r="E13" s="213" t="s">
        <v>58</v>
      </c>
      <c r="F13" s="214" t="s">
        <v>91</v>
      </c>
      <c r="G13" s="213" t="s">
        <v>60</v>
      </c>
      <c r="H13" s="215" t="s">
        <v>61</v>
      </c>
      <c r="I13" s="216"/>
      <c r="J13" s="213"/>
      <c r="K13" s="217"/>
      <c r="L13" s="217"/>
      <c r="M13" s="217"/>
      <c r="N13" s="217"/>
      <c r="O13" s="217"/>
      <c r="P13" s="213"/>
      <c r="Q13" s="155"/>
    </row>
    <row r="14" spans="2:20" ht="50.25" customHeight="1">
      <c r="B14" s="154" t="s">
        <v>88</v>
      </c>
      <c r="C14" s="195" t="s">
        <v>92</v>
      </c>
      <c r="D14" s="196" t="s">
        <v>93</v>
      </c>
      <c r="E14" s="197" t="s">
        <v>58</v>
      </c>
      <c r="F14" s="198" t="s">
        <v>94</v>
      </c>
      <c r="G14" s="197" t="s">
        <v>60</v>
      </c>
      <c r="H14" s="199" t="s">
        <v>61</v>
      </c>
      <c r="I14" s="209"/>
      <c r="J14" s="197"/>
      <c r="K14" s="201"/>
      <c r="L14" s="201"/>
      <c r="M14" s="201"/>
      <c r="N14" s="201"/>
      <c r="O14" s="201"/>
      <c r="P14" s="197"/>
      <c r="Q14" s="152"/>
    </row>
    <row r="15" spans="2:20" ht="50.25" customHeight="1">
      <c r="B15" s="151" t="s">
        <v>95</v>
      </c>
      <c r="C15" s="211" t="s">
        <v>96</v>
      </c>
      <c r="D15" s="212" t="s">
        <v>97</v>
      </c>
      <c r="E15" s="213" t="s">
        <v>58</v>
      </c>
      <c r="F15" s="214" t="s">
        <v>98</v>
      </c>
      <c r="G15" s="213" t="s">
        <v>60</v>
      </c>
      <c r="H15" s="215" t="s">
        <v>61</v>
      </c>
      <c r="I15" s="216"/>
      <c r="J15" s="213"/>
      <c r="K15" s="217"/>
      <c r="L15" s="217"/>
      <c r="M15" s="217"/>
      <c r="N15" s="217"/>
      <c r="O15" s="217"/>
      <c r="P15" s="213"/>
      <c r="Q15" s="155"/>
    </row>
    <row r="16" spans="2:20" ht="50.25" customHeight="1">
      <c r="B16" s="151" t="s">
        <v>95</v>
      </c>
      <c r="C16" s="195" t="s">
        <v>99</v>
      </c>
      <c r="D16" s="196" t="s">
        <v>100</v>
      </c>
      <c r="E16" s="197" t="s">
        <v>83</v>
      </c>
      <c r="F16" s="208" t="s">
        <v>101</v>
      </c>
      <c r="G16" s="197" t="s">
        <v>60</v>
      </c>
      <c r="H16" s="199" t="s">
        <v>102</v>
      </c>
      <c r="I16" s="209"/>
      <c r="J16" s="197"/>
      <c r="K16" s="201"/>
      <c r="L16" s="201"/>
      <c r="M16" s="201"/>
      <c r="N16" s="201"/>
      <c r="O16" s="201"/>
      <c r="P16" s="197"/>
      <c r="Q16" s="152"/>
    </row>
    <row r="17" spans="2:17" ht="50.25" customHeight="1">
      <c r="B17" s="151" t="s">
        <v>95</v>
      </c>
      <c r="C17" s="211" t="s">
        <v>103</v>
      </c>
      <c r="D17" s="212" t="s">
        <v>104</v>
      </c>
      <c r="E17" s="213" t="s">
        <v>83</v>
      </c>
      <c r="F17" s="214" t="s">
        <v>105</v>
      </c>
      <c r="G17" s="213" t="s">
        <v>60</v>
      </c>
      <c r="H17" s="215" t="s">
        <v>61</v>
      </c>
      <c r="I17" s="216"/>
      <c r="J17" s="213"/>
      <c r="K17" s="217"/>
      <c r="L17" s="217"/>
      <c r="M17" s="217"/>
      <c r="N17" s="217"/>
      <c r="O17" s="217"/>
      <c r="P17" s="213"/>
      <c r="Q17" s="155"/>
    </row>
    <row r="18" spans="2:17" ht="50.25" customHeight="1">
      <c r="B18" s="154" t="s">
        <v>106</v>
      </c>
      <c r="C18" s="195" t="s">
        <v>107</v>
      </c>
      <c r="D18" s="196" t="s">
        <v>108</v>
      </c>
      <c r="E18" s="197" t="s">
        <v>58</v>
      </c>
      <c r="F18" s="208" t="s">
        <v>109</v>
      </c>
      <c r="G18" s="197" t="s">
        <v>60</v>
      </c>
      <c r="H18" s="199" t="s">
        <v>61</v>
      </c>
      <c r="I18" s="209"/>
      <c r="J18" s="197"/>
      <c r="K18" s="201"/>
      <c r="L18" s="201"/>
      <c r="M18" s="201"/>
      <c r="N18" s="201"/>
      <c r="O18" s="201"/>
      <c r="P18" s="197"/>
      <c r="Q18" s="152"/>
    </row>
    <row r="19" spans="2:17" ht="50.25" customHeight="1">
      <c r="B19" s="154" t="s">
        <v>106</v>
      </c>
      <c r="C19" s="202" t="s">
        <v>110</v>
      </c>
      <c r="D19" s="203" t="s">
        <v>111</v>
      </c>
      <c r="E19" s="204" t="s">
        <v>58</v>
      </c>
      <c r="F19" s="205" t="s">
        <v>112</v>
      </c>
      <c r="G19" s="204" t="s">
        <v>60</v>
      </c>
      <c r="H19" s="199" t="s">
        <v>61</v>
      </c>
      <c r="I19" s="206"/>
      <c r="J19" s="204"/>
      <c r="K19" s="207"/>
      <c r="L19" s="207"/>
      <c r="M19" s="207"/>
      <c r="N19" s="207"/>
      <c r="O19" s="207"/>
      <c r="P19" s="204"/>
      <c r="Q19" s="153"/>
    </row>
    <row r="20" spans="2:17" ht="50.25" customHeight="1">
      <c r="B20" s="154" t="s">
        <v>106</v>
      </c>
      <c r="C20" s="195" t="s">
        <v>113</v>
      </c>
      <c r="D20" s="196" t="s">
        <v>114</v>
      </c>
      <c r="E20" s="197" t="s">
        <v>58</v>
      </c>
      <c r="F20" s="208" t="s">
        <v>115</v>
      </c>
      <c r="G20" s="197" t="s">
        <v>60</v>
      </c>
      <c r="H20" s="199" t="s">
        <v>61</v>
      </c>
      <c r="I20" s="209"/>
      <c r="J20" s="197"/>
      <c r="K20" s="201"/>
      <c r="L20" s="201"/>
      <c r="M20" s="201"/>
      <c r="N20" s="201"/>
      <c r="O20" s="201"/>
      <c r="P20" s="197"/>
      <c r="Q20" s="152"/>
    </row>
    <row r="21" spans="2:17" ht="50.25" customHeight="1">
      <c r="B21" s="154" t="s">
        <v>106</v>
      </c>
      <c r="C21" s="202" t="s">
        <v>116</v>
      </c>
      <c r="D21" s="203" t="s">
        <v>117</v>
      </c>
      <c r="E21" s="204" t="s">
        <v>58</v>
      </c>
      <c r="F21" s="205" t="s">
        <v>118</v>
      </c>
      <c r="G21" s="204" t="s">
        <v>60</v>
      </c>
      <c r="H21" s="199" t="s">
        <v>61</v>
      </c>
      <c r="I21" s="206"/>
      <c r="J21" s="204"/>
      <c r="K21" s="207"/>
      <c r="L21" s="207"/>
      <c r="M21" s="207"/>
      <c r="N21" s="207"/>
      <c r="O21" s="207"/>
      <c r="P21" s="204"/>
      <c r="Q21" s="153"/>
    </row>
    <row r="22" spans="2:17" ht="50.25" customHeight="1">
      <c r="B22" s="154" t="s">
        <v>106</v>
      </c>
      <c r="C22" s="195" t="s">
        <v>119</v>
      </c>
      <c r="D22" s="196" t="s">
        <v>120</v>
      </c>
      <c r="E22" s="197" t="s">
        <v>83</v>
      </c>
      <c r="F22" s="208" t="s">
        <v>121</v>
      </c>
      <c r="G22" s="197" t="s">
        <v>60</v>
      </c>
      <c r="H22" s="199" t="s">
        <v>61</v>
      </c>
      <c r="I22" s="209"/>
      <c r="J22" s="197"/>
      <c r="K22" s="201"/>
      <c r="L22" s="201"/>
      <c r="M22" s="201"/>
      <c r="N22" s="201"/>
      <c r="O22" s="201"/>
      <c r="P22" s="197"/>
      <c r="Q22" s="152"/>
    </row>
    <row r="23" spans="2:17" ht="50.25" customHeight="1">
      <c r="B23" s="154" t="s">
        <v>106</v>
      </c>
      <c r="C23" s="202" t="s">
        <v>122</v>
      </c>
      <c r="D23" s="203" t="s">
        <v>123</v>
      </c>
      <c r="E23" s="204" t="s">
        <v>83</v>
      </c>
      <c r="F23" s="205" t="s">
        <v>124</v>
      </c>
      <c r="G23" s="204" t="s">
        <v>60</v>
      </c>
      <c r="H23" s="199" t="s">
        <v>61</v>
      </c>
      <c r="I23" s="206"/>
      <c r="J23" s="204"/>
      <c r="K23" s="207"/>
      <c r="L23" s="207"/>
      <c r="M23" s="207"/>
      <c r="N23" s="207"/>
      <c r="O23" s="207"/>
      <c r="P23" s="204"/>
      <c r="Q23" s="153"/>
    </row>
    <row r="24" spans="2:17" ht="50.25" customHeight="1">
      <c r="B24" s="154" t="s">
        <v>106</v>
      </c>
      <c r="C24" s="202" t="s">
        <v>125</v>
      </c>
      <c r="D24" s="203" t="s">
        <v>126</v>
      </c>
      <c r="E24" s="204" t="s">
        <v>58</v>
      </c>
      <c r="F24" s="205" t="s">
        <v>127</v>
      </c>
      <c r="G24" s="197" t="s">
        <v>60</v>
      </c>
      <c r="H24" s="199" t="s">
        <v>61</v>
      </c>
      <c r="I24" s="209"/>
      <c r="J24" s="197"/>
      <c r="K24" s="201"/>
      <c r="L24" s="201"/>
      <c r="M24" s="201"/>
      <c r="N24" s="201"/>
      <c r="O24" s="201"/>
      <c r="P24" s="197"/>
      <c r="Q24" s="152"/>
    </row>
    <row r="25" spans="2:17" ht="50.25" customHeight="1">
      <c r="B25" s="154" t="s">
        <v>106</v>
      </c>
      <c r="C25" s="202" t="s">
        <v>128</v>
      </c>
      <c r="D25" s="203" t="s">
        <v>129</v>
      </c>
      <c r="E25" s="204" t="s">
        <v>58</v>
      </c>
      <c r="F25" s="210" t="s">
        <v>130</v>
      </c>
      <c r="G25" s="204" t="s">
        <v>60</v>
      </c>
      <c r="H25" s="199" t="s">
        <v>61</v>
      </c>
      <c r="I25" s="206"/>
      <c r="J25" s="204"/>
      <c r="K25" s="207"/>
      <c r="L25" s="207"/>
      <c r="M25" s="207"/>
      <c r="N25" s="207"/>
      <c r="O25" s="207"/>
      <c r="P25" s="204"/>
      <c r="Q25" s="153"/>
    </row>
    <row r="26" spans="2:17" ht="50.25" customHeight="1">
      <c r="B26" s="154" t="s">
        <v>106</v>
      </c>
      <c r="C26" s="195" t="s">
        <v>131</v>
      </c>
      <c r="D26" s="196" t="s">
        <v>132</v>
      </c>
      <c r="E26" s="197" t="s">
        <v>58</v>
      </c>
      <c r="F26" s="198" t="s">
        <v>133</v>
      </c>
      <c r="G26" s="197" t="s">
        <v>60</v>
      </c>
      <c r="H26" s="199" t="s">
        <v>61</v>
      </c>
      <c r="I26" s="209"/>
      <c r="J26" s="197"/>
      <c r="K26" s="201"/>
      <c r="L26" s="201"/>
      <c r="M26" s="201"/>
      <c r="N26" s="201"/>
      <c r="O26" s="201"/>
      <c r="P26" s="197"/>
      <c r="Q26" s="152"/>
    </row>
    <row r="27" spans="2:17" ht="50.25" customHeight="1">
      <c r="B27" s="154" t="s">
        <v>106</v>
      </c>
      <c r="C27" s="211" t="s">
        <v>134</v>
      </c>
      <c r="D27" s="212" t="s">
        <v>135</v>
      </c>
      <c r="E27" s="213" t="s">
        <v>58</v>
      </c>
      <c r="F27" s="218" t="s">
        <v>136</v>
      </c>
      <c r="G27" s="213" t="s">
        <v>60</v>
      </c>
      <c r="H27" s="199" t="s">
        <v>61</v>
      </c>
      <c r="I27" s="216"/>
      <c r="J27" s="213"/>
      <c r="K27" s="217"/>
      <c r="L27" s="217"/>
      <c r="M27" s="217"/>
      <c r="N27" s="217"/>
      <c r="O27" s="217"/>
      <c r="P27" s="213"/>
      <c r="Q27" s="155"/>
    </row>
    <row r="28" spans="2:17" ht="50.25" customHeight="1">
      <c r="B28" s="154" t="s">
        <v>106</v>
      </c>
      <c r="C28" s="195" t="s">
        <v>137</v>
      </c>
      <c r="D28" s="196" t="s">
        <v>138</v>
      </c>
      <c r="E28" s="197" t="s">
        <v>58</v>
      </c>
      <c r="F28" s="198" t="s">
        <v>139</v>
      </c>
      <c r="G28" s="197" t="s">
        <v>60</v>
      </c>
      <c r="H28" s="199" t="s">
        <v>61</v>
      </c>
      <c r="I28" s="209"/>
      <c r="J28" s="197"/>
      <c r="K28" s="201"/>
      <c r="L28" s="201"/>
      <c r="M28" s="201"/>
      <c r="N28" s="201"/>
      <c r="O28" s="201"/>
      <c r="P28" s="197"/>
      <c r="Q28" s="152"/>
    </row>
    <row r="29" spans="2:17" ht="50.25" customHeight="1">
      <c r="B29" s="154" t="s">
        <v>106</v>
      </c>
      <c r="C29" s="211" t="s">
        <v>140</v>
      </c>
      <c r="D29" s="212" t="s">
        <v>141</v>
      </c>
      <c r="E29" s="213" t="s">
        <v>58</v>
      </c>
      <c r="F29" s="214" t="s">
        <v>142</v>
      </c>
      <c r="G29" s="213" t="s">
        <v>60</v>
      </c>
      <c r="H29" s="199" t="s">
        <v>61</v>
      </c>
      <c r="I29" s="216"/>
      <c r="J29" s="213"/>
      <c r="K29" s="217"/>
      <c r="L29" s="217"/>
      <c r="M29" s="217"/>
      <c r="N29" s="217"/>
      <c r="O29" s="217"/>
      <c r="P29" s="213"/>
      <c r="Q29" s="155"/>
    </row>
    <row r="30" spans="2:17" ht="50.25" customHeight="1">
      <c r="B30" s="154" t="s">
        <v>106</v>
      </c>
      <c r="C30" s="195" t="s">
        <v>143</v>
      </c>
      <c r="D30" s="196" t="s">
        <v>144</v>
      </c>
      <c r="E30" s="197" t="s">
        <v>58</v>
      </c>
      <c r="F30" s="208" t="s">
        <v>145</v>
      </c>
      <c r="G30" s="197" t="s">
        <v>60</v>
      </c>
      <c r="H30" s="199" t="s">
        <v>61</v>
      </c>
      <c r="I30" s="209"/>
      <c r="J30" s="197"/>
      <c r="K30" s="201"/>
      <c r="L30" s="201"/>
      <c r="M30" s="201"/>
      <c r="N30" s="201"/>
      <c r="O30" s="201"/>
      <c r="P30" s="197"/>
      <c r="Q30" s="152"/>
    </row>
    <row r="31" spans="2:17" ht="50.25" customHeight="1">
      <c r="B31" s="151" t="s">
        <v>146</v>
      </c>
      <c r="C31" s="211" t="s">
        <v>147</v>
      </c>
      <c r="D31" s="212" t="s">
        <v>148</v>
      </c>
      <c r="E31" s="213" t="s">
        <v>58</v>
      </c>
      <c r="F31" s="214" t="s">
        <v>149</v>
      </c>
      <c r="G31" s="213" t="s">
        <v>60</v>
      </c>
      <c r="H31" s="199" t="s">
        <v>61</v>
      </c>
      <c r="I31" s="216"/>
      <c r="J31" s="213"/>
      <c r="K31" s="217"/>
      <c r="L31" s="217"/>
      <c r="M31" s="217"/>
      <c r="N31" s="217"/>
      <c r="O31" s="217"/>
      <c r="P31" s="213"/>
      <c r="Q31" s="155"/>
    </row>
    <row r="32" spans="2:17" ht="50.25" customHeight="1">
      <c r="B32" s="151" t="s">
        <v>146</v>
      </c>
      <c r="C32" s="195" t="s">
        <v>150</v>
      </c>
      <c r="D32" s="196" t="s">
        <v>151</v>
      </c>
      <c r="E32" s="197" t="s">
        <v>58</v>
      </c>
      <c r="F32" s="198" t="s">
        <v>152</v>
      </c>
      <c r="G32" s="197" t="s">
        <v>60</v>
      </c>
      <c r="H32" s="199" t="s">
        <v>61</v>
      </c>
      <c r="I32" s="209"/>
      <c r="J32" s="197"/>
      <c r="K32" s="201"/>
      <c r="L32" s="201"/>
      <c r="M32" s="201"/>
      <c r="N32" s="201"/>
      <c r="O32" s="201"/>
      <c r="P32" s="197"/>
      <c r="Q32" s="152"/>
    </row>
    <row r="33" spans="2:17" ht="50.25" customHeight="1">
      <c r="B33" s="151" t="s">
        <v>146</v>
      </c>
      <c r="C33" s="211" t="s">
        <v>153</v>
      </c>
      <c r="D33" s="219" t="s">
        <v>154</v>
      </c>
      <c r="E33" s="213" t="s">
        <v>58</v>
      </c>
      <c r="F33" s="218" t="s">
        <v>155</v>
      </c>
      <c r="G33" s="213" t="s">
        <v>60</v>
      </c>
      <c r="H33" s="199" t="s">
        <v>61</v>
      </c>
      <c r="I33" s="216"/>
      <c r="J33" s="213"/>
      <c r="K33" s="217"/>
      <c r="L33" s="217"/>
      <c r="M33" s="217"/>
      <c r="N33" s="217"/>
      <c r="O33" s="217"/>
      <c r="P33" s="213"/>
      <c r="Q33" s="155"/>
    </row>
    <row r="34" spans="2:17" ht="50.25" customHeight="1">
      <c r="B34" s="151" t="s">
        <v>146</v>
      </c>
      <c r="C34" s="195" t="s">
        <v>156</v>
      </c>
      <c r="D34" s="196" t="s">
        <v>157</v>
      </c>
      <c r="E34" s="197" t="s">
        <v>58</v>
      </c>
      <c r="F34" s="198" t="s">
        <v>158</v>
      </c>
      <c r="G34" s="197" t="s">
        <v>60</v>
      </c>
      <c r="H34" s="199" t="s">
        <v>61</v>
      </c>
      <c r="I34" s="209"/>
      <c r="J34" s="197"/>
      <c r="K34" s="201"/>
      <c r="L34" s="201"/>
      <c r="M34" s="201"/>
      <c r="N34" s="201"/>
      <c r="O34" s="201"/>
      <c r="P34" s="197"/>
      <c r="Q34" s="152"/>
    </row>
    <row r="35" spans="2:17" ht="50.25" customHeight="1">
      <c r="B35" s="151" t="s">
        <v>146</v>
      </c>
      <c r="C35" s="211" t="s">
        <v>159</v>
      </c>
      <c r="D35" s="212" t="s">
        <v>160</v>
      </c>
      <c r="E35" s="213" t="s">
        <v>58</v>
      </c>
      <c r="F35" s="214" t="s">
        <v>161</v>
      </c>
      <c r="G35" s="204" t="s">
        <v>60</v>
      </c>
      <c r="H35" s="199" t="s">
        <v>61</v>
      </c>
      <c r="I35" s="206"/>
      <c r="J35" s="204"/>
      <c r="K35" s="207"/>
      <c r="L35" s="207"/>
      <c r="M35" s="207"/>
      <c r="N35" s="207"/>
      <c r="O35" s="207"/>
      <c r="P35" s="204"/>
      <c r="Q35" s="153"/>
    </row>
    <row r="36" spans="2:17" ht="50.25" customHeight="1">
      <c r="B36" s="151" t="s">
        <v>146</v>
      </c>
      <c r="C36" s="195" t="s">
        <v>162</v>
      </c>
      <c r="D36" s="196" t="s">
        <v>163</v>
      </c>
      <c r="E36" s="197" t="s">
        <v>58</v>
      </c>
      <c r="F36" s="198" t="s">
        <v>164</v>
      </c>
      <c r="G36" s="197" t="s">
        <v>60</v>
      </c>
      <c r="H36" s="199" t="s">
        <v>61</v>
      </c>
      <c r="I36" s="209"/>
      <c r="J36" s="197"/>
      <c r="K36" s="201"/>
      <c r="L36" s="201"/>
      <c r="M36" s="201"/>
      <c r="N36" s="201"/>
      <c r="O36" s="201"/>
      <c r="P36" s="197"/>
      <c r="Q36" s="152"/>
    </row>
    <row r="37" spans="2:17" ht="50.25" customHeight="1">
      <c r="B37" s="151" t="s">
        <v>146</v>
      </c>
      <c r="C37" s="211" t="s">
        <v>165</v>
      </c>
      <c r="D37" s="212" t="s">
        <v>166</v>
      </c>
      <c r="E37" s="213" t="s">
        <v>58</v>
      </c>
      <c r="F37" s="214" t="s">
        <v>167</v>
      </c>
      <c r="G37" s="213" t="s">
        <v>60</v>
      </c>
      <c r="H37" s="199" t="s">
        <v>61</v>
      </c>
      <c r="I37" s="216"/>
      <c r="J37" s="213"/>
      <c r="K37" s="217"/>
      <c r="L37" s="217"/>
      <c r="M37" s="217"/>
      <c r="N37" s="217"/>
      <c r="O37" s="217"/>
      <c r="P37" s="213"/>
      <c r="Q37" s="155"/>
    </row>
    <row r="38" spans="2:17" ht="50.25" customHeight="1">
      <c r="B38" s="151" t="s">
        <v>146</v>
      </c>
      <c r="C38" s="195" t="s">
        <v>168</v>
      </c>
      <c r="D38" s="196" t="s">
        <v>169</v>
      </c>
      <c r="E38" s="197" t="s">
        <v>58</v>
      </c>
      <c r="F38" s="208" t="s">
        <v>170</v>
      </c>
      <c r="G38" s="197" t="s">
        <v>60</v>
      </c>
      <c r="H38" s="199" t="s">
        <v>61</v>
      </c>
      <c r="I38" s="209"/>
      <c r="J38" s="197"/>
      <c r="K38" s="201"/>
      <c r="L38" s="201"/>
      <c r="M38" s="201"/>
      <c r="N38" s="201"/>
      <c r="O38" s="201"/>
      <c r="P38" s="197"/>
      <c r="Q38" s="152"/>
    </row>
    <row r="39" spans="2:17" ht="89.25" customHeight="1">
      <c r="B39" s="154" t="s">
        <v>171</v>
      </c>
      <c r="C39" s="211" t="s">
        <v>172</v>
      </c>
      <c r="D39" s="212" t="s">
        <v>173</v>
      </c>
      <c r="E39" s="213" t="s">
        <v>58</v>
      </c>
      <c r="F39" s="214" t="s">
        <v>174</v>
      </c>
      <c r="G39" s="213" t="s">
        <v>60</v>
      </c>
      <c r="H39" s="215" t="s">
        <v>175</v>
      </c>
      <c r="I39" s="216"/>
      <c r="J39" s="213"/>
      <c r="K39" s="220" t="s">
        <v>176</v>
      </c>
      <c r="L39" s="217"/>
      <c r="M39" s="217"/>
      <c r="N39" s="217"/>
      <c r="O39" s="217"/>
      <c r="P39" s="213" t="s">
        <v>177</v>
      </c>
      <c r="Q39" s="155" t="s">
        <v>178</v>
      </c>
    </row>
    <row r="40" spans="2:17" ht="50.25" customHeight="1">
      <c r="B40" s="154" t="s">
        <v>171</v>
      </c>
      <c r="C40" s="195" t="s">
        <v>179</v>
      </c>
      <c r="D40" s="221" t="s">
        <v>180</v>
      </c>
      <c r="E40" s="197" t="s">
        <v>58</v>
      </c>
      <c r="F40" s="198" t="s">
        <v>181</v>
      </c>
      <c r="G40" s="197" t="s">
        <v>60</v>
      </c>
      <c r="H40" s="199" t="s">
        <v>102</v>
      </c>
      <c r="I40" s="209"/>
      <c r="J40" s="197"/>
      <c r="K40" s="201"/>
      <c r="L40" s="201"/>
      <c r="M40" s="201"/>
      <c r="N40" s="201"/>
      <c r="O40" s="201"/>
      <c r="P40" s="197"/>
      <c r="Q40" s="152"/>
    </row>
    <row r="41" spans="2:17" ht="50.25" customHeight="1">
      <c r="B41" s="151" t="s">
        <v>182</v>
      </c>
      <c r="C41" s="211" t="s">
        <v>183</v>
      </c>
      <c r="D41" s="212" t="s">
        <v>184</v>
      </c>
      <c r="E41" s="213" t="s">
        <v>58</v>
      </c>
      <c r="F41" s="218" t="s">
        <v>185</v>
      </c>
      <c r="G41" s="213" t="s">
        <v>60</v>
      </c>
      <c r="H41" s="215" t="s">
        <v>61</v>
      </c>
      <c r="I41" s="222"/>
      <c r="J41" s="213"/>
      <c r="K41" s="217"/>
      <c r="L41" s="217"/>
      <c r="M41" s="217"/>
      <c r="N41" s="217"/>
      <c r="O41" s="217"/>
      <c r="P41" s="213"/>
      <c r="Q41" s="155"/>
    </row>
    <row r="42" spans="2:17" ht="50.25" customHeight="1">
      <c r="B42" s="151" t="s">
        <v>182</v>
      </c>
      <c r="C42" s="195" t="s">
        <v>186</v>
      </c>
      <c r="D42" s="196" t="s">
        <v>187</v>
      </c>
      <c r="E42" s="197" t="s">
        <v>58</v>
      </c>
      <c r="F42" s="208" t="s">
        <v>188</v>
      </c>
      <c r="G42" s="197" t="s">
        <v>60</v>
      </c>
      <c r="H42" s="199" t="s">
        <v>61</v>
      </c>
      <c r="I42" s="209"/>
      <c r="J42" s="197"/>
      <c r="K42" s="201"/>
      <c r="L42" s="201"/>
      <c r="M42" s="201"/>
      <c r="N42" s="201"/>
      <c r="O42" s="201"/>
      <c r="P42" s="197"/>
      <c r="Q42" s="152"/>
    </row>
    <row r="43" spans="2:17" ht="50.25" customHeight="1">
      <c r="B43" s="151" t="s">
        <v>182</v>
      </c>
      <c r="C43" s="211" t="s">
        <v>189</v>
      </c>
      <c r="D43" s="212" t="s">
        <v>190</v>
      </c>
      <c r="E43" s="213" t="s">
        <v>58</v>
      </c>
      <c r="F43" s="210" t="s">
        <v>191</v>
      </c>
      <c r="G43" s="213" t="s">
        <v>60</v>
      </c>
      <c r="H43" s="215" t="s">
        <v>61</v>
      </c>
      <c r="I43" s="216"/>
      <c r="J43" s="213"/>
      <c r="K43" s="217"/>
      <c r="L43" s="217"/>
      <c r="M43" s="217"/>
      <c r="N43" s="217"/>
      <c r="O43" s="217"/>
      <c r="P43" s="213"/>
      <c r="Q43" s="155"/>
    </row>
    <row r="44" spans="2:17" ht="50.25" customHeight="1">
      <c r="B44" s="151" t="s">
        <v>182</v>
      </c>
      <c r="C44" s="195" t="s">
        <v>192</v>
      </c>
      <c r="D44" s="196" t="s">
        <v>193</v>
      </c>
      <c r="E44" s="197" t="s">
        <v>58</v>
      </c>
      <c r="F44" s="208" t="s">
        <v>194</v>
      </c>
      <c r="G44" s="197" t="s">
        <v>60</v>
      </c>
      <c r="H44" s="199" t="s">
        <v>61</v>
      </c>
      <c r="I44" s="209"/>
      <c r="J44" s="197"/>
      <c r="K44" s="201"/>
      <c r="L44" s="201"/>
      <c r="M44" s="201"/>
      <c r="N44" s="201"/>
      <c r="O44" s="201"/>
      <c r="P44" s="197"/>
      <c r="Q44" s="152"/>
    </row>
    <row r="45" spans="2:17" ht="50.25" customHeight="1">
      <c r="B45" s="151" t="s">
        <v>182</v>
      </c>
      <c r="C45" s="211" t="s">
        <v>195</v>
      </c>
      <c r="D45" s="212" t="s">
        <v>196</v>
      </c>
      <c r="E45" s="213" t="s">
        <v>83</v>
      </c>
      <c r="F45" s="214" t="s">
        <v>197</v>
      </c>
      <c r="G45" s="213" t="s">
        <v>60</v>
      </c>
      <c r="H45" s="215" t="s">
        <v>61</v>
      </c>
      <c r="I45" s="216"/>
      <c r="J45" s="213"/>
      <c r="K45" s="217"/>
      <c r="L45" s="217"/>
      <c r="M45" s="217"/>
      <c r="N45" s="217"/>
      <c r="O45" s="217"/>
      <c r="P45" s="213"/>
      <c r="Q45" s="155"/>
    </row>
    <row r="46" spans="2:17" ht="50.25" customHeight="1">
      <c r="B46" s="154" t="s">
        <v>198</v>
      </c>
      <c r="C46" s="195" t="s">
        <v>199</v>
      </c>
      <c r="D46" s="196" t="s">
        <v>200</v>
      </c>
      <c r="E46" s="195" t="s">
        <v>58</v>
      </c>
      <c r="F46" s="198" t="s">
        <v>201</v>
      </c>
      <c r="G46" s="197" t="s">
        <v>60</v>
      </c>
      <c r="H46" s="199" t="s">
        <v>61</v>
      </c>
      <c r="I46" s="209"/>
      <c r="J46" s="197"/>
      <c r="K46" s="201"/>
      <c r="L46" s="201"/>
      <c r="M46" s="201"/>
      <c r="N46" s="201"/>
      <c r="O46" s="201"/>
      <c r="P46" s="197"/>
      <c r="Q46" s="152"/>
    </row>
    <row r="47" spans="2:17" ht="50.25" customHeight="1">
      <c r="B47" s="154" t="s">
        <v>198</v>
      </c>
      <c r="C47" s="211" t="s">
        <v>202</v>
      </c>
      <c r="D47" s="219" t="s">
        <v>203</v>
      </c>
      <c r="E47" s="211" t="s">
        <v>58</v>
      </c>
      <c r="F47" s="214" t="s">
        <v>204</v>
      </c>
      <c r="G47" s="204" t="s">
        <v>60</v>
      </c>
      <c r="H47" s="223" t="s">
        <v>61</v>
      </c>
      <c r="I47" s="206"/>
      <c r="J47" s="204"/>
      <c r="K47" s="207"/>
      <c r="L47" s="207"/>
      <c r="M47" s="207"/>
      <c r="N47" s="207"/>
      <c r="O47" s="207"/>
      <c r="P47" s="204"/>
      <c r="Q47" s="153"/>
    </row>
    <row r="48" spans="2:17" ht="50.25" customHeight="1">
      <c r="B48" s="154" t="s">
        <v>198</v>
      </c>
      <c r="C48" s="195" t="s">
        <v>205</v>
      </c>
      <c r="D48" s="196" t="s">
        <v>206</v>
      </c>
      <c r="E48" s="195" t="s">
        <v>58</v>
      </c>
      <c r="F48" s="208" t="s">
        <v>207</v>
      </c>
      <c r="G48" s="197" t="s">
        <v>60</v>
      </c>
      <c r="H48" s="199" t="s">
        <v>61</v>
      </c>
      <c r="I48" s="209"/>
      <c r="J48" s="197"/>
      <c r="K48" s="201"/>
      <c r="L48" s="201"/>
      <c r="M48" s="201"/>
      <c r="N48" s="201"/>
      <c r="O48" s="201"/>
      <c r="P48" s="197"/>
      <c r="Q48" s="152"/>
    </row>
    <row r="49" spans="2:17" ht="50.25" customHeight="1">
      <c r="B49" s="154" t="s">
        <v>198</v>
      </c>
      <c r="C49" s="211" t="s">
        <v>208</v>
      </c>
      <c r="D49" s="212" t="s">
        <v>209</v>
      </c>
      <c r="E49" s="211" t="s">
        <v>58</v>
      </c>
      <c r="F49" s="218" t="s">
        <v>210</v>
      </c>
      <c r="G49" s="204" t="s">
        <v>60</v>
      </c>
      <c r="H49" s="223" t="s">
        <v>61</v>
      </c>
      <c r="I49" s="206"/>
      <c r="J49" s="204"/>
      <c r="K49" s="207"/>
      <c r="L49" s="207"/>
      <c r="M49" s="207"/>
      <c r="N49" s="207"/>
      <c r="O49" s="207"/>
      <c r="P49" s="204"/>
      <c r="Q49" s="153"/>
    </row>
    <row r="50" spans="2:17" ht="50.25" customHeight="1">
      <c r="B50" s="154" t="s">
        <v>198</v>
      </c>
      <c r="C50" s="195" t="s">
        <v>211</v>
      </c>
      <c r="D50" s="196" t="s">
        <v>212</v>
      </c>
      <c r="E50" s="195" t="s">
        <v>58</v>
      </c>
      <c r="F50" s="198" t="s">
        <v>213</v>
      </c>
      <c r="G50" s="197" t="s">
        <v>60</v>
      </c>
      <c r="H50" s="199" t="s">
        <v>61</v>
      </c>
      <c r="I50" s="209"/>
      <c r="J50" s="197"/>
      <c r="K50" s="201"/>
      <c r="L50" s="201"/>
      <c r="M50" s="201"/>
      <c r="N50" s="201"/>
      <c r="O50" s="201"/>
      <c r="P50" s="197"/>
      <c r="Q50" s="152"/>
    </row>
    <row r="51" spans="2:17" ht="50.25" customHeight="1">
      <c r="B51" s="154" t="s">
        <v>198</v>
      </c>
      <c r="C51" s="211" t="s">
        <v>214</v>
      </c>
      <c r="D51" s="212" t="s">
        <v>215</v>
      </c>
      <c r="E51" s="211" t="s">
        <v>58</v>
      </c>
      <c r="F51" s="214" t="s">
        <v>216</v>
      </c>
      <c r="G51" s="204" t="s">
        <v>60</v>
      </c>
      <c r="H51" s="223" t="s">
        <v>61</v>
      </c>
      <c r="I51" s="206"/>
      <c r="J51" s="204"/>
      <c r="K51" s="207"/>
      <c r="L51" s="207"/>
      <c r="M51" s="207"/>
      <c r="N51" s="207"/>
      <c r="O51" s="207"/>
      <c r="P51" s="204"/>
      <c r="Q51" s="153"/>
    </row>
    <row r="52" spans="2:17" ht="50.25" customHeight="1">
      <c r="B52" s="154" t="s">
        <v>198</v>
      </c>
      <c r="C52" s="195" t="s">
        <v>217</v>
      </c>
      <c r="D52" s="208" t="s">
        <v>218</v>
      </c>
      <c r="E52" s="195" t="s">
        <v>83</v>
      </c>
      <c r="F52" s="208" t="s">
        <v>219</v>
      </c>
      <c r="G52" s="197" t="s">
        <v>60</v>
      </c>
      <c r="H52" s="199" t="s">
        <v>61</v>
      </c>
      <c r="I52" s="209"/>
      <c r="J52" s="197"/>
      <c r="K52" s="201"/>
      <c r="L52" s="201"/>
      <c r="M52" s="201"/>
      <c r="N52" s="201"/>
      <c r="O52" s="201"/>
      <c r="P52" s="197"/>
      <c r="Q52" s="152"/>
    </row>
    <row r="53" spans="2:17" ht="50.25" customHeight="1">
      <c r="B53" s="154" t="s">
        <v>198</v>
      </c>
      <c r="C53" s="211" t="s">
        <v>220</v>
      </c>
      <c r="D53" s="218" t="s">
        <v>221</v>
      </c>
      <c r="E53" s="211" t="s">
        <v>83</v>
      </c>
      <c r="F53" s="214" t="s">
        <v>222</v>
      </c>
      <c r="G53" s="213" t="s">
        <v>60</v>
      </c>
      <c r="H53" s="215" t="s">
        <v>61</v>
      </c>
      <c r="I53" s="216"/>
      <c r="J53" s="213"/>
      <c r="K53" s="217"/>
      <c r="L53" s="217"/>
      <c r="M53" s="217"/>
      <c r="N53" s="217"/>
      <c r="O53" s="217"/>
      <c r="P53" s="213"/>
      <c r="Q53" s="155"/>
    </row>
    <row r="54" spans="2:17" ht="79.5" customHeight="1">
      <c r="B54" s="154" t="s">
        <v>198</v>
      </c>
      <c r="C54" s="195" t="s">
        <v>223</v>
      </c>
      <c r="D54" s="208" t="s">
        <v>224</v>
      </c>
      <c r="E54" s="195" t="s">
        <v>58</v>
      </c>
      <c r="F54" s="198" t="s">
        <v>225</v>
      </c>
      <c r="G54" s="197" t="s">
        <v>60</v>
      </c>
      <c r="H54" s="199" t="s">
        <v>175</v>
      </c>
      <c r="I54" s="209"/>
      <c r="J54" s="197"/>
      <c r="K54" s="224" t="s">
        <v>226</v>
      </c>
      <c r="L54" s="201"/>
      <c r="M54" s="201"/>
      <c r="N54" s="201"/>
      <c r="O54" s="201"/>
      <c r="P54" s="197" t="s">
        <v>177</v>
      </c>
      <c r="Q54" s="152" t="s">
        <v>227</v>
      </c>
    </row>
    <row r="55" spans="2:17" ht="50.25" customHeight="1">
      <c r="B55" s="154" t="s">
        <v>198</v>
      </c>
      <c r="C55" s="211" t="s">
        <v>228</v>
      </c>
      <c r="D55" s="218" t="s">
        <v>229</v>
      </c>
      <c r="E55" s="211" t="s">
        <v>58</v>
      </c>
      <c r="F55" s="214" t="s">
        <v>230</v>
      </c>
      <c r="G55" s="213" t="s">
        <v>60</v>
      </c>
      <c r="H55" s="215" t="s">
        <v>61</v>
      </c>
      <c r="I55" s="216"/>
      <c r="J55" s="213"/>
      <c r="K55" s="217"/>
      <c r="L55" s="217"/>
      <c r="M55" s="217"/>
      <c r="N55" s="217"/>
      <c r="O55" s="217"/>
      <c r="P55" s="213"/>
      <c r="Q55" s="155"/>
    </row>
    <row r="56" spans="2:17" ht="50.25" customHeight="1">
      <c r="B56" s="151" t="s">
        <v>231</v>
      </c>
      <c r="C56" s="195" t="s">
        <v>232</v>
      </c>
      <c r="D56" s="208" t="s">
        <v>233</v>
      </c>
      <c r="E56" s="195" t="s">
        <v>58</v>
      </c>
      <c r="F56" s="198" t="s">
        <v>234</v>
      </c>
      <c r="G56" s="197" t="s">
        <v>60</v>
      </c>
      <c r="H56" s="199" t="s">
        <v>61</v>
      </c>
      <c r="I56" s="209"/>
      <c r="J56" s="197"/>
      <c r="K56" s="201"/>
      <c r="L56" s="201"/>
      <c r="M56" s="201"/>
      <c r="N56" s="201"/>
      <c r="O56" s="201"/>
      <c r="P56" s="197"/>
      <c r="Q56" s="152"/>
    </row>
    <row r="57" spans="2:17" ht="108" customHeight="1">
      <c r="B57" s="151" t="s">
        <v>231</v>
      </c>
      <c r="C57" s="202" t="s">
        <v>235</v>
      </c>
      <c r="D57" s="210" t="s">
        <v>236</v>
      </c>
      <c r="E57" s="202" t="s">
        <v>58</v>
      </c>
      <c r="F57" s="205" t="s">
        <v>237</v>
      </c>
      <c r="G57" s="204" t="s">
        <v>60</v>
      </c>
      <c r="H57" s="223" t="s">
        <v>175</v>
      </c>
      <c r="I57" s="206"/>
      <c r="J57" s="204"/>
      <c r="K57" s="225" t="s">
        <v>238</v>
      </c>
      <c r="L57" s="207"/>
      <c r="M57" s="207"/>
      <c r="N57" s="207"/>
      <c r="O57" s="207"/>
      <c r="P57" s="204" t="s">
        <v>177</v>
      </c>
      <c r="Q57" s="153" t="s">
        <v>178</v>
      </c>
    </row>
    <row r="58" spans="2:17" ht="50.25" customHeight="1">
      <c r="B58" s="151" t="s">
        <v>231</v>
      </c>
      <c r="C58" s="195" t="s">
        <v>239</v>
      </c>
      <c r="D58" s="208" t="s">
        <v>240</v>
      </c>
      <c r="E58" s="195" t="s">
        <v>58</v>
      </c>
      <c r="F58" s="198" t="s">
        <v>241</v>
      </c>
      <c r="G58" s="197" t="s">
        <v>60</v>
      </c>
      <c r="H58" s="199" t="s">
        <v>102</v>
      </c>
      <c r="I58" s="209"/>
      <c r="J58" s="197"/>
      <c r="K58" s="201"/>
      <c r="L58" s="201"/>
      <c r="M58" s="201"/>
      <c r="N58" s="201"/>
      <c r="O58" s="201"/>
      <c r="P58" s="197"/>
      <c r="Q58" s="152"/>
    </row>
    <row r="59" spans="2:17" ht="50.25" customHeight="1">
      <c r="B59" s="151" t="s">
        <v>231</v>
      </c>
      <c r="C59" s="202" t="s">
        <v>242</v>
      </c>
      <c r="D59" s="210" t="s">
        <v>243</v>
      </c>
      <c r="E59" s="202" t="s">
        <v>58</v>
      </c>
      <c r="F59" s="205" t="s">
        <v>244</v>
      </c>
      <c r="G59" s="204" t="s">
        <v>60</v>
      </c>
      <c r="H59" s="223" t="s">
        <v>61</v>
      </c>
      <c r="I59" s="206"/>
      <c r="J59" s="204"/>
      <c r="K59" s="207"/>
      <c r="L59" s="207"/>
      <c r="M59" s="207"/>
      <c r="N59" s="207"/>
      <c r="O59" s="207"/>
      <c r="P59" s="204"/>
      <c r="Q59" s="153"/>
    </row>
    <row r="60" spans="2:17" ht="50.25" customHeight="1">
      <c r="B60" s="154" t="s">
        <v>245</v>
      </c>
      <c r="C60" s="195" t="s">
        <v>246</v>
      </c>
      <c r="D60" s="208" t="s">
        <v>247</v>
      </c>
      <c r="E60" s="195" t="s">
        <v>58</v>
      </c>
      <c r="F60" s="198" t="s">
        <v>248</v>
      </c>
      <c r="G60" s="197" t="s">
        <v>60</v>
      </c>
      <c r="H60" s="199" t="s">
        <v>102</v>
      </c>
      <c r="I60" s="209"/>
      <c r="J60" s="197"/>
      <c r="K60" s="201"/>
      <c r="L60" s="201"/>
      <c r="M60" s="201"/>
      <c r="N60" s="201"/>
      <c r="O60" s="201"/>
      <c r="P60" s="197"/>
      <c r="Q60" s="152"/>
    </row>
    <row r="61" spans="2:17" ht="50.25" customHeight="1">
      <c r="B61" s="154" t="s">
        <v>245</v>
      </c>
      <c r="C61" s="202" t="s">
        <v>249</v>
      </c>
      <c r="D61" s="226" t="s">
        <v>250</v>
      </c>
      <c r="E61" s="202" t="s">
        <v>58</v>
      </c>
      <c r="F61" s="205" t="s">
        <v>251</v>
      </c>
      <c r="G61" s="204" t="s">
        <v>60</v>
      </c>
      <c r="H61" s="223" t="s">
        <v>102</v>
      </c>
      <c r="I61" s="206"/>
      <c r="J61" s="204"/>
      <c r="K61" s="207"/>
      <c r="L61" s="207"/>
      <c r="M61" s="207"/>
      <c r="N61" s="207"/>
      <c r="O61" s="207"/>
      <c r="P61" s="204"/>
      <c r="Q61" s="153"/>
    </row>
    <row r="62" spans="2:17" ht="50.25" customHeight="1">
      <c r="B62" s="154" t="s">
        <v>245</v>
      </c>
      <c r="C62" s="195" t="s">
        <v>252</v>
      </c>
      <c r="D62" s="208" t="s">
        <v>253</v>
      </c>
      <c r="E62" s="195" t="s">
        <v>58</v>
      </c>
      <c r="F62" s="198" t="s">
        <v>254</v>
      </c>
      <c r="G62" s="197" t="s">
        <v>60</v>
      </c>
      <c r="H62" s="199" t="s">
        <v>102</v>
      </c>
      <c r="I62" s="209"/>
      <c r="J62" s="197"/>
      <c r="K62" s="201"/>
      <c r="L62" s="201"/>
      <c r="M62" s="201"/>
      <c r="N62" s="201"/>
      <c r="O62" s="201"/>
      <c r="P62" s="197"/>
      <c r="Q62" s="152"/>
    </row>
    <row r="63" spans="2:17" ht="50.25" customHeight="1">
      <c r="B63" s="154" t="s">
        <v>245</v>
      </c>
      <c r="C63" s="202" t="s">
        <v>255</v>
      </c>
      <c r="D63" s="210" t="s">
        <v>256</v>
      </c>
      <c r="E63" s="202" t="s">
        <v>83</v>
      </c>
      <c r="F63" s="205" t="s">
        <v>257</v>
      </c>
      <c r="G63" s="204" t="s">
        <v>60</v>
      </c>
      <c r="H63" s="223" t="s">
        <v>102</v>
      </c>
      <c r="I63" s="206"/>
      <c r="J63" s="204"/>
      <c r="K63" s="207"/>
      <c r="L63" s="207"/>
      <c r="M63" s="207"/>
      <c r="N63" s="207"/>
      <c r="O63" s="207"/>
      <c r="P63" s="204"/>
      <c r="Q63" s="153"/>
    </row>
    <row r="64" spans="2:17" ht="50.25" customHeight="1">
      <c r="B64" s="154" t="s">
        <v>245</v>
      </c>
      <c r="C64" s="195" t="s">
        <v>258</v>
      </c>
      <c r="D64" s="208" t="s">
        <v>259</v>
      </c>
      <c r="E64" s="195" t="s">
        <v>83</v>
      </c>
      <c r="F64" s="198" t="s">
        <v>260</v>
      </c>
      <c r="G64" s="197" t="s">
        <v>60</v>
      </c>
      <c r="H64" s="199" t="s">
        <v>102</v>
      </c>
      <c r="I64" s="209"/>
      <c r="J64" s="197"/>
      <c r="K64" s="201"/>
      <c r="L64" s="201"/>
      <c r="M64" s="201"/>
      <c r="N64" s="201"/>
      <c r="O64" s="201"/>
      <c r="P64" s="197"/>
      <c r="Q64" s="152"/>
    </row>
    <row r="65" spans="2:17" ht="50.25" customHeight="1">
      <c r="B65" s="154" t="s">
        <v>245</v>
      </c>
      <c r="C65" s="211" t="s">
        <v>261</v>
      </c>
      <c r="D65" s="218" t="s">
        <v>262</v>
      </c>
      <c r="E65" s="211" t="s">
        <v>58</v>
      </c>
      <c r="F65" s="214" t="s">
        <v>263</v>
      </c>
      <c r="G65" s="213" t="s">
        <v>60</v>
      </c>
      <c r="H65" s="215" t="s">
        <v>61</v>
      </c>
      <c r="I65" s="216"/>
      <c r="J65" s="213"/>
      <c r="K65" s="217"/>
      <c r="L65" s="217"/>
      <c r="M65" s="217"/>
      <c r="N65" s="217"/>
      <c r="O65" s="217"/>
      <c r="P65" s="213"/>
      <c r="Q65" s="155"/>
    </row>
    <row r="66" spans="2:17" ht="50.25" customHeight="1">
      <c r="B66" s="154" t="s">
        <v>245</v>
      </c>
      <c r="C66" s="195" t="s">
        <v>264</v>
      </c>
      <c r="D66" s="208" t="s">
        <v>265</v>
      </c>
      <c r="E66" s="195" t="s">
        <v>58</v>
      </c>
      <c r="F66" s="198" t="s">
        <v>266</v>
      </c>
      <c r="G66" s="197" t="s">
        <v>60</v>
      </c>
      <c r="H66" s="199" t="s">
        <v>102</v>
      </c>
      <c r="I66" s="209"/>
      <c r="J66" s="197"/>
      <c r="K66" s="201"/>
      <c r="L66" s="201"/>
      <c r="M66" s="201"/>
      <c r="N66" s="201"/>
      <c r="O66" s="201"/>
      <c r="P66" s="197"/>
      <c r="Q66" s="152"/>
    </row>
    <row r="67" spans="2:17" ht="50.25" customHeight="1">
      <c r="B67" s="154" t="s">
        <v>245</v>
      </c>
      <c r="C67" s="211" t="s">
        <v>267</v>
      </c>
      <c r="D67" s="218" t="s">
        <v>268</v>
      </c>
      <c r="E67" s="211" t="s">
        <v>58</v>
      </c>
      <c r="F67" s="218" t="s">
        <v>269</v>
      </c>
      <c r="G67" s="213" t="s">
        <v>60</v>
      </c>
      <c r="H67" s="215" t="s">
        <v>61</v>
      </c>
      <c r="I67" s="216"/>
      <c r="J67" s="213"/>
      <c r="K67" s="217"/>
      <c r="L67" s="217"/>
      <c r="M67" s="217"/>
      <c r="N67" s="217"/>
      <c r="O67" s="217"/>
      <c r="P67" s="213"/>
      <c r="Q67" s="155"/>
    </row>
    <row r="68" spans="2:17" ht="50.25" customHeight="1">
      <c r="B68" s="154" t="s">
        <v>245</v>
      </c>
      <c r="C68" s="195" t="s">
        <v>270</v>
      </c>
      <c r="D68" s="208" t="s">
        <v>271</v>
      </c>
      <c r="E68" s="195" t="s">
        <v>58</v>
      </c>
      <c r="F68" s="198" t="s">
        <v>272</v>
      </c>
      <c r="G68" s="197" t="s">
        <v>60</v>
      </c>
      <c r="H68" s="199" t="s">
        <v>61</v>
      </c>
      <c r="I68" s="209"/>
      <c r="J68" s="197"/>
      <c r="K68" s="201"/>
      <c r="L68" s="201"/>
      <c r="M68" s="201"/>
      <c r="N68" s="201"/>
      <c r="O68" s="201"/>
      <c r="P68" s="197"/>
      <c r="Q68" s="152"/>
    </row>
    <row r="69" spans="2:17" ht="50.25" customHeight="1">
      <c r="B69" s="154" t="s">
        <v>245</v>
      </c>
      <c r="C69" s="211" t="s">
        <v>273</v>
      </c>
      <c r="D69" s="218" t="s">
        <v>274</v>
      </c>
      <c r="E69" s="211" t="s">
        <v>58</v>
      </c>
      <c r="F69" s="214" t="s">
        <v>275</v>
      </c>
      <c r="G69" s="213" t="s">
        <v>60</v>
      </c>
      <c r="H69" s="215" t="s">
        <v>61</v>
      </c>
      <c r="I69" s="216"/>
      <c r="J69" s="213"/>
      <c r="K69" s="217"/>
      <c r="L69" s="217"/>
      <c r="M69" s="217"/>
      <c r="N69" s="217"/>
      <c r="O69" s="217"/>
      <c r="P69" s="213"/>
      <c r="Q69" s="155"/>
    </row>
    <row r="70" spans="2:17" ht="50.25" customHeight="1">
      <c r="B70" s="154" t="s">
        <v>245</v>
      </c>
      <c r="C70" s="195" t="s">
        <v>276</v>
      </c>
      <c r="D70" s="227" t="s">
        <v>277</v>
      </c>
      <c r="E70" s="195" t="s">
        <v>83</v>
      </c>
      <c r="F70" s="198" t="s">
        <v>278</v>
      </c>
      <c r="G70" s="197" t="s">
        <v>60</v>
      </c>
      <c r="H70" s="199" t="s">
        <v>102</v>
      </c>
      <c r="I70" s="209"/>
      <c r="J70" s="197"/>
      <c r="K70" s="201"/>
      <c r="L70" s="201"/>
      <c r="M70" s="201"/>
      <c r="N70" s="201"/>
      <c r="O70" s="201"/>
      <c r="P70" s="197"/>
      <c r="Q70" s="152"/>
    </row>
    <row r="71" spans="2:17" ht="50.25" customHeight="1">
      <c r="B71" s="154" t="s">
        <v>245</v>
      </c>
      <c r="C71" s="211" t="s">
        <v>279</v>
      </c>
      <c r="D71" s="218" t="s">
        <v>280</v>
      </c>
      <c r="E71" s="211" t="s">
        <v>83</v>
      </c>
      <c r="F71" s="214" t="s">
        <v>281</v>
      </c>
      <c r="G71" s="204" t="s">
        <v>60</v>
      </c>
      <c r="H71" s="223" t="s">
        <v>102</v>
      </c>
      <c r="I71" s="206"/>
      <c r="J71" s="204"/>
      <c r="K71" s="207"/>
      <c r="L71" s="207"/>
      <c r="M71" s="207"/>
      <c r="N71" s="207"/>
      <c r="O71" s="207"/>
      <c r="P71" s="204"/>
      <c r="Q71" s="153"/>
    </row>
    <row r="72" spans="2:17" ht="50.25" customHeight="1">
      <c r="B72" s="154" t="s">
        <v>245</v>
      </c>
      <c r="C72" s="195" t="s">
        <v>282</v>
      </c>
      <c r="D72" s="208" t="s">
        <v>283</v>
      </c>
      <c r="E72" s="195" t="s">
        <v>83</v>
      </c>
      <c r="F72" s="198" t="s">
        <v>284</v>
      </c>
      <c r="G72" s="197" t="s">
        <v>60</v>
      </c>
      <c r="H72" s="199" t="s">
        <v>61</v>
      </c>
      <c r="I72" s="209"/>
      <c r="J72" s="197"/>
      <c r="K72" s="201"/>
      <c r="L72" s="201"/>
      <c r="M72" s="201"/>
      <c r="N72" s="201"/>
      <c r="O72" s="201"/>
      <c r="P72" s="197"/>
      <c r="Q72" s="152"/>
    </row>
    <row r="73" spans="2:17" ht="50.25" customHeight="1">
      <c r="B73" s="154" t="s">
        <v>245</v>
      </c>
      <c r="C73" s="211" t="s">
        <v>285</v>
      </c>
      <c r="D73" s="218" t="s">
        <v>286</v>
      </c>
      <c r="E73" s="211" t="s">
        <v>58</v>
      </c>
      <c r="F73" s="214" t="s">
        <v>287</v>
      </c>
      <c r="G73" s="204" t="s">
        <v>60</v>
      </c>
      <c r="H73" s="223" t="s">
        <v>61</v>
      </c>
      <c r="I73" s="206"/>
      <c r="J73" s="204"/>
      <c r="K73" s="207"/>
      <c r="L73" s="207"/>
      <c r="M73" s="207"/>
      <c r="N73" s="207"/>
      <c r="O73" s="207"/>
      <c r="P73" s="204"/>
      <c r="Q73" s="153"/>
    </row>
    <row r="74" spans="2:17" ht="50.25" customHeight="1">
      <c r="B74" s="151" t="s">
        <v>288</v>
      </c>
      <c r="C74" s="195" t="s">
        <v>289</v>
      </c>
      <c r="D74" s="208" t="s">
        <v>290</v>
      </c>
      <c r="E74" s="195" t="s">
        <v>58</v>
      </c>
      <c r="F74" s="208" t="s">
        <v>291</v>
      </c>
      <c r="G74" s="197" t="s">
        <v>60</v>
      </c>
      <c r="H74" s="199" t="s">
        <v>61</v>
      </c>
      <c r="I74" s="209"/>
      <c r="J74" s="197"/>
      <c r="K74" s="201"/>
      <c r="L74" s="201"/>
      <c r="M74" s="201"/>
      <c r="N74" s="201"/>
      <c r="O74" s="201"/>
      <c r="P74" s="197"/>
      <c r="Q74" s="152"/>
    </row>
    <row r="75" spans="2:17" ht="50.25" customHeight="1">
      <c r="B75" s="151" t="s">
        <v>288</v>
      </c>
      <c r="C75" s="211" t="s">
        <v>292</v>
      </c>
      <c r="D75" s="218" t="s">
        <v>293</v>
      </c>
      <c r="E75" s="211" t="s">
        <v>58</v>
      </c>
      <c r="F75" s="214" t="s">
        <v>294</v>
      </c>
      <c r="G75" s="213" t="s">
        <v>60</v>
      </c>
      <c r="H75" s="199" t="s">
        <v>61</v>
      </c>
      <c r="I75" s="216"/>
      <c r="J75" s="213"/>
      <c r="K75" s="217"/>
      <c r="L75" s="217"/>
      <c r="M75" s="217"/>
      <c r="N75" s="217"/>
      <c r="O75" s="217"/>
      <c r="P75" s="213"/>
      <c r="Q75" s="155"/>
    </row>
    <row r="76" spans="2:17" ht="50.25" customHeight="1">
      <c r="B76" s="151" t="s">
        <v>288</v>
      </c>
      <c r="C76" s="195" t="s">
        <v>295</v>
      </c>
      <c r="D76" s="208" t="s">
        <v>296</v>
      </c>
      <c r="E76" s="195" t="s">
        <v>83</v>
      </c>
      <c r="F76" s="198" t="s">
        <v>297</v>
      </c>
      <c r="G76" s="197" t="s">
        <v>60</v>
      </c>
      <c r="H76" s="199" t="s">
        <v>61</v>
      </c>
      <c r="I76" s="209"/>
      <c r="J76" s="197"/>
      <c r="K76" s="201"/>
      <c r="L76" s="201"/>
      <c r="M76" s="201"/>
      <c r="N76" s="201"/>
      <c r="O76" s="201"/>
      <c r="P76" s="197"/>
      <c r="Q76" s="152"/>
    </row>
    <row r="77" spans="2:17" ht="50.25" customHeight="1">
      <c r="B77" s="151" t="s">
        <v>288</v>
      </c>
      <c r="C77" s="211" t="s">
        <v>298</v>
      </c>
      <c r="D77" s="218" t="s">
        <v>299</v>
      </c>
      <c r="E77" s="211" t="s">
        <v>83</v>
      </c>
      <c r="F77" s="214" t="s">
        <v>300</v>
      </c>
      <c r="G77" s="213" t="s">
        <v>60</v>
      </c>
      <c r="H77" s="199" t="s">
        <v>61</v>
      </c>
      <c r="I77" s="216"/>
      <c r="J77" s="213"/>
      <c r="K77" s="217"/>
      <c r="L77" s="217"/>
      <c r="M77" s="217"/>
      <c r="N77" s="217"/>
      <c r="O77" s="217"/>
      <c r="P77" s="213"/>
      <c r="Q77" s="155"/>
    </row>
    <row r="78" spans="2:17" ht="50.25" customHeight="1">
      <c r="B78" s="151" t="s">
        <v>288</v>
      </c>
      <c r="C78" s="195" t="s">
        <v>301</v>
      </c>
      <c r="D78" s="208" t="s">
        <v>302</v>
      </c>
      <c r="E78" s="195" t="s">
        <v>58</v>
      </c>
      <c r="F78" s="198" t="s">
        <v>303</v>
      </c>
      <c r="G78" s="197" t="s">
        <v>60</v>
      </c>
      <c r="H78" s="199" t="s">
        <v>61</v>
      </c>
      <c r="I78" s="209"/>
      <c r="J78" s="197"/>
      <c r="K78" s="201"/>
      <c r="L78" s="201"/>
      <c r="M78" s="201"/>
      <c r="N78" s="201"/>
      <c r="O78" s="201"/>
      <c r="P78" s="197"/>
      <c r="Q78" s="152"/>
    </row>
    <row r="79" spans="2:17" ht="50.25" customHeight="1">
      <c r="B79" s="151" t="s">
        <v>288</v>
      </c>
      <c r="C79" s="202" t="s">
        <v>304</v>
      </c>
      <c r="D79" s="226" t="s">
        <v>305</v>
      </c>
      <c r="E79" s="202" t="s">
        <v>58</v>
      </c>
      <c r="F79" s="205" t="s">
        <v>306</v>
      </c>
      <c r="G79" s="204" t="s">
        <v>60</v>
      </c>
      <c r="H79" s="199" t="s">
        <v>61</v>
      </c>
      <c r="I79" s="206"/>
      <c r="J79" s="204"/>
      <c r="K79" s="207"/>
      <c r="L79" s="207"/>
      <c r="M79" s="207"/>
      <c r="N79" s="207"/>
      <c r="O79" s="207"/>
      <c r="P79" s="204"/>
      <c r="Q79" s="153"/>
    </row>
    <row r="80" spans="2:17" ht="50.25" customHeight="1">
      <c r="B80" s="151" t="s">
        <v>288</v>
      </c>
      <c r="C80" s="195" t="s">
        <v>307</v>
      </c>
      <c r="D80" s="208" t="s">
        <v>308</v>
      </c>
      <c r="E80" s="195" t="s">
        <v>58</v>
      </c>
      <c r="F80" s="198" t="s">
        <v>309</v>
      </c>
      <c r="G80" s="197" t="s">
        <v>60</v>
      </c>
      <c r="H80" s="199" t="s">
        <v>61</v>
      </c>
      <c r="I80" s="209"/>
      <c r="J80" s="197"/>
      <c r="K80" s="201"/>
      <c r="L80" s="201"/>
      <c r="M80" s="201"/>
      <c r="N80" s="201"/>
      <c r="O80" s="201"/>
      <c r="P80" s="197"/>
      <c r="Q80" s="152"/>
    </row>
    <row r="81" spans="2:17" ht="50.25" customHeight="1">
      <c r="B81" s="151" t="s">
        <v>288</v>
      </c>
      <c r="C81" s="202" t="s">
        <v>310</v>
      </c>
      <c r="D81" s="210" t="s">
        <v>311</v>
      </c>
      <c r="E81" s="202" t="s">
        <v>58</v>
      </c>
      <c r="F81" s="205" t="s">
        <v>312</v>
      </c>
      <c r="G81" s="204" t="s">
        <v>60</v>
      </c>
      <c r="H81" s="199" t="s">
        <v>61</v>
      </c>
      <c r="I81" s="206"/>
      <c r="J81" s="204"/>
      <c r="K81" s="207"/>
      <c r="L81" s="207"/>
      <c r="M81" s="207"/>
      <c r="N81" s="207"/>
      <c r="O81" s="207"/>
      <c r="P81" s="204"/>
      <c r="Q81" s="153"/>
    </row>
    <row r="82" spans="2:17" ht="50.25" customHeight="1">
      <c r="B82" s="151" t="s">
        <v>288</v>
      </c>
      <c r="C82" s="195" t="s">
        <v>313</v>
      </c>
      <c r="D82" s="208" t="s">
        <v>314</v>
      </c>
      <c r="E82" s="195" t="s">
        <v>58</v>
      </c>
      <c r="F82" s="208" t="s">
        <v>315</v>
      </c>
      <c r="G82" s="197" t="s">
        <v>60</v>
      </c>
      <c r="H82" s="199" t="s">
        <v>61</v>
      </c>
      <c r="I82" s="209"/>
      <c r="J82" s="197"/>
      <c r="K82" s="201"/>
      <c r="L82" s="201"/>
      <c r="M82" s="201"/>
      <c r="N82" s="201"/>
      <c r="O82" s="201"/>
      <c r="P82" s="197"/>
      <c r="Q82" s="152"/>
    </row>
    <row r="83" spans="2:17" ht="50.25" customHeight="1">
      <c r="B83" s="151" t="s">
        <v>288</v>
      </c>
      <c r="C83" s="211" t="s">
        <v>316</v>
      </c>
      <c r="D83" s="218" t="s">
        <v>317</v>
      </c>
      <c r="E83" s="211" t="s">
        <v>58</v>
      </c>
      <c r="F83" s="218" t="s">
        <v>318</v>
      </c>
      <c r="G83" s="213" t="s">
        <v>60</v>
      </c>
      <c r="H83" s="199" t="s">
        <v>61</v>
      </c>
      <c r="I83" s="216"/>
      <c r="J83" s="213"/>
      <c r="K83" s="217"/>
      <c r="L83" s="217"/>
      <c r="M83" s="217"/>
      <c r="N83" s="217"/>
      <c r="O83" s="217"/>
      <c r="P83" s="213"/>
      <c r="Q83" s="155"/>
    </row>
    <row r="84" spans="2:17" ht="50.25" customHeight="1">
      <c r="B84" s="151" t="s">
        <v>288</v>
      </c>
      <c r="C84" s="195" t="s">
        <v>319</v>
      </c>
      <c r="D84" s="208" t="s">
        <v>320</v>
      </c>
      <c r="E84" s="195" t="s">
        <v>83</v>
      </c>
      <c r="F84" s="198" t="s">
        <v>321</v>
      </c>
      <c r="G84" s="197" t="s">
        <v>60</v>
      </c>
      <c r="H84" s="199" t="s">
        <v>61</v>
      </c>
      <c r="I84" s="209"/>
      <c r="J84" s="197"/>
      <c r="K84" s="201"/>
      <c r="L84" s="201"/>
      <c r="M84" s="201"/>
      <c r="N84" s="201"/>
      <c r="O84" s="201"/>
      <c r="P84" s="197"/>
      <c r="Q84" s="152"/>
    </row>
    <row r="85" spans="2:17" ht="50.25" customHeight="1">
      <c r="B85" s="151" t="s">
        <v>288</v>
      </c>
      <c r="C85" s="202" t="s">
        <v>322</v>
      </c>
      <c r="D85" s="226" t="s">
        <v>323</v>
      </c>
      <c r="E85" s="202" t="s">
        <v>83</v>
      </c>
      <c r="F85" s="210" t="s">
        <v>324</v>
      </c>
      <c r="G85" s="204" t="s">
        <v>60</v>
      </c>
      <c r="H85" s="199" t="s">
        <v>61</v>
      </c>
      <c r="I85" s="206"/>
      <c r="J85" s="204"/>
      <c r="K85" s="207"/>
      <c r="L85" s="207"/>
      <c r="M85" s="207"/>
      <c r="N85" s="207"/>
      <c r="O85" s="207"/>
      <c r="P85" s="204"/>
      <c r="Q85" s="153"/>
    </row>
    <row r="86" spans="2:17" ht="50.25" customHeight="1">
      <c r="B86" s="151" t="s">
        <v>288</v>
      </c>
      <c r="C86" s="195" t="s">
        <v>325</v>
      </c>
      <c r="D86" s="208" t="s">
        <v>326</v>
      </c>
      <c r="E86" s="195" t="s">
        <v>83</v>
      </c>
      <c r="F86" s="198" t="s">
        <v>327</v>
      </c>
      <c r="G86" s="197" t="s">
        <v>60</v>
      </c>
      <c r="H86" s="199" t="s">
        <v>61</v>
      </c>
      <c r="I86" s="209"/>
      <c r="J86" s="197"/>
      <c r="K86" s="201"/>
      <c r="L86" s="201"/>
      <c r="M86" s="201"/>
      <c r="N86" s="201"/>
      <c r="O86" s="201"/>
      <c r="P86" s="197"/>
      <c r="Q86" s="152"/>
    </row>
    <row r="87" spans="2:17" ht="50.25" customHeight="1">
      <c r="B87" s="154" t="s">
        <v>328</v>
      </c>
      <c r="C87" s="211" t="s">
        <v>329</v>
      </c>
      <c r="D87" s="218" t="s">
        <v>330</v>
      </c>
      <c r="E87" s="211" t="s">
        <v>83</v>
      </c>
      <c r="F87" s="218" t="s">
        <v>331</v>
      </c>
      <c r="G87" s="213" t="s">
        <v>60</v>
      </c>
      <c r="H87" s="199" t="s">
        <v>61</v>
      </c>
      <c r="I87" s="216"/>
      <c r="J87" s="213"/>
      <c r="K87" s="217"/>
      <c r="L87" s="217"/>
      <c r="M87" s="217"/>
      <c r="N87" s="217"/>
      <c r="O87" s="217"/>
      <c r="P87" s="213"/>
      <c r="Q87" s="155"/>
    </row>
    <row r="88" spans="2:17" ht="50.25" customHeight="1">
      <c r="B88" s="154" t="s">
        <v>328</v>
      </c>
      <c r="C88" s="195" t="s">
        <v>332</v>
      </c>
      <c r="D88" s="208" t="s">
        <v>333</v>
      </c>
      <c r="E88" s="195" t="s">
        <v>83</v>
      </c>
      <c r="F88" s="198" t="s">
        <v>334</v>
      </c>
      <c r="G88" s="197" t="s">
        <v>60</v>
      </c>
      <c r="H88" s="199" t="s">
        <v>61</v>
      </c>
      <c r="I88" s="209"/>
      <c r="J88" s="197"/>
      <c r="K88" s="201"/>
      <c r="L88" s="201"/>
      <c r="M88" s="201"/>
      <c r="N88" s="201"/>
      <c r="O88" s="201"/>
      <c r="P88" s="197"/>
      <c r="Q88" s="152"/>
    </row>
    <row r="89" spans="2:17" ht="50.25" customHeight="1">
      <c r="B89" s="154" t="s">
        <v>328</v>
      </c>
      <c r="C89" s="202" t="s">
        <v>335</v>
      </c>
      <c r="D89" s="210" t="s">
        <v>336</v>
      </c>
      <c r="E89" s="202" t="s">
        <v>83</v>
      </c>
      <c r="F89" s="205" t="s">
        <v>337</v>
      </c>
      <c r="G89" s="204" t="s">
        <v>60</v>
      </c>
      <c r="H89" s="223" t="s">
        <v>61</v>
      </c>
      <c r="I89" s="206"/>
      <c r="J89" s="204"/>
      <c r="K89" s="207"/>
      <c r="L89" s="207"/>
      <c r="M89" s="207"/>
      <c r="N89" s="207"/>
      <c r="O89" s="207"/>
      <c r="P89" s="204"/>
      <c r="Q89" s="153"/>
    </row>
    <row r="90" spans="2:17" ht="50.25" customHeight="1">
      <c r="B90" s="154" t="s">
        <v>328</v>
      </c>
      <c r="C90" s="195" t="s">
        <v>338</v>
      </c>
      <c r="D90" s="208" t="s">
        <v>339</v>
      </c>
      <c r="E90" s="195" t="s">
        <v>83</v>
      </c>
      <c r="F90" s="198" t="s">
        <v>340</v>
      </c>
      <c r="G90" s="197" t="s">
        <v>60</v>
      </c>
      <c r="H90" s="199" t="s">
        <v>61</v>
      </c>
      <c r="I90" s="209"/>
      <c r="J90" s="197"/>
      <c r="K90" s="201"/>
      <c r="L90" s="201"/>
      <c r="M90" s="201"/>
      <c r="N90" s="201"/>
      <c r="O90" s="201"/>
      <c r="P90" s="197"/>
      <c r="Q90" s="152"/>
    </row>
    <row r="91" spans="2:17" ht="50.25" customHeight="1">
      <c r="B91" s="154" t="s">
        <v>328</v>
      </c>
      <c r="C91" s="211" t="s">
        <v>341</v>
      </c>
      <c r="D91" s="218" t="s">
        <v>342</v>
      </c>
      <c r="E91" s="211" t="s">
        <v>83</v>
      </c>
      <c r="F91" s="214" t="s">
        <v>343</v>
      </c>
      <c r="G91" s="213" t="s">
        <v>60</v>
      </c>
      <c r="H91" s="215" t="s">
        <v>61</v>
      </c>
      <c r="I91" s="216"/>
      <c r="J91" s="213"/>
      <c r="K91" s="217"/>
      <c r="L91" s="217"/>
      <c r="M91" s="217"/>
      <c r="N91" s="217"/>
      <c r="O91" s="217"/>
      <c r="P91" s="213"/>
      <c r="Q91" s="155"/>
    </row>
    <row r="92" spans="2:17" ht="50.25" customHeight="1">
      <c r="B92" s="154" t="s">
        <v>328</v>
      </c>
      <c r="C92" s="195" t="s">
        <v>344</v>
      </c>
      <c r="D92" s="208" t="s">
        <v>345</v>
      </c>
      <c r="E92" s="195" t="s">
        <v>58</v>
      </c>
      <c r="F92" s="208" t="s">
        <v>346</v>
      </c>
      <c r="G92" s="197" t="s">
        <v>60</v>
      </c>
      <c r="H92" s="199" t="s">
        <v>61</v>
      </c>
      <c r="I92" s="209"/>
      <c r="J92" s="197"/>
      <c r="K92" s="201"/>
      <c r="L92" s="201"/>
      <c r="M92" s="201"/>
      <c r="N92" s="201"/>
      <c r="O92" s="201"/>
      <c r="P92" s="197"/>
      <c r="Q92" s="152"/>
    </row>
    <row r="93" spans="2:17" ht="50.25" customHeight="1">
      <c r="B93" s="154" t="s">
        <v>328</v>
      </c>
      <c r="C93" s="211" t="s">
        <v>347</v>
      </c>
      <c r="D93" s="218" t="s">
        <v>348</v>
      </c>
      <c r="E93" s="211" t="s">
        <v>58</v>
      </c>
      <c r="F93" s="214" t="s">
        <v>349</v>
      </c>
      <c r="G93" s="213" t="s">
        <v>60</v>
      </c>
      <c r="H93" s="199" t="s">
        <v>61</v>
      </c>
      <c r="I93" s="216"/>
      <c r="J93" s="213"/>
      <c r="K93" s="217"/>
      <c r="L93" s="217"/>
      <c r="M93" s="217"/>
      <c r="N93" s="217"/>
      <c r="O93" s="217"/>
      <c r="P93" s="213"/>
      <c r="Q93" s="155"/>
    </row>
    <row r="94" spans="2:17" ht="50.25" customHeight="1">
      <c r="B94" s="154" t="s">
        <v>328</v>
      </c>
      <c r="C94" s="195" t="s">
        <v>350</v>
      </c>
      <c r="D94" s="208" t="s">
        <v>351</v>
      </c>
      <c r="E94" s="195" t="s">
        <v>58</v>
      </c>
      <c r="F94" s="198" t="s">
        <v>352</v>
      </c>
      <c r="G94" s="197" t="s">
        <v>60</v>
      </c>
      <c r="H94" s="199" t="s">
        <v>102</v>
      </c>
      <c r="I94" s="209"/>
      <c r="J94" s="197"/>
      <c r="K94" s="201"/>
      <c r="L94" s="201"/>
      <c r="M94" s="201"/>
      <c r="N94" s="201"/>
      <c r="O94" s="201"/>
      <c r="P94" s="197"/>
      <c r="Q94" s="152"/>
    </row>
    <row r="95" spans="2:17" ht="50.25" customHeight="1">
      <c r="B95" s="154" t="s">
        <v>328</v>
      </c>
      <c r="C95" s="202" t="s">
        <v>353</v>
      </c>
      <c r="D95" s="210" t="s">
        <v>354</v>
      </c>
      <c r="E95" s="202" t="s">
        <v>58</v>
      </c>
      <c r="F95" s="210" t="s">
        <v>355</v>
      </c>
      <c r="G95" s="204" t="s">
        <v>60</v>
      </c>
      <c r="H95" s="223" t="s">
        <v>102</v>
      </c>
      <c r="I95" s="206"/>
      <c r="J95" s="204"/>
      <c r="K95" s="207"/>
      <c r="L95" s="207"/>
      <c r="M95" s="207"/>
      <c r="N95" s="207"/>
      <c r="O95" s="207"/>
      <c r="P95" s="204"/>
      <c r="Q95" s="153"/>
    </row>
    <row r="96" spans="2:17" ht="50.25" customHeight="1">
      <c r="B96" s="154" t="s">
        <v>328</v>
      </c>
      <c r="C96" s="195" t="s">
        <v>356</v>
      </c>
      <c r="D96" s="208" t="s">
        <v>357</v>
      </c>
      <c r="E96" s="195" t="s">
        <v>58</v>
      </c>
      <c r="F96" s="208" t="s">
        <v>358</v>
      </c>
      <c r="G96" s="197" t="s">
        <v>60</v>
      </c>
      <c r="H96" s="199" t="s">
        <v>61</v>
      </c>
      <c r="I96" s="209"/>
      <c r="J96" s="197"/>
      <c r="K96" s="201"/>
      <c r="L96" s="201"/>
      <c r="M96" s="201"/>
      <c r="N96" s="201"/>
      <c r="O96" s="201"/>
      <c r="P96" s="197"/>
      <c r="Q96" s="152"/>
    </row>
    <row r="97" spans="2:17" ht="50.25" customHeight="1">
      <c r="B97" s="154" t="s">
        <v>328</v>
      </c>
      <c r="C97" s="202" t="s">
        <v>359</v>
      </c>
      <c r="D97" s="210" t="s">
        <v>360</v>
      </c>
      <c r="E97" s="202" t="s">
        <v>58</v>
      </c>
      <c r="F97" s="205" t="s">
        <v>361</v>
      </c>
      <c r="G97" s="204" t="s">
        <v>60</v>
      </c>
      <c r="H97" s="223" t="s">
        <v>61</v>
      </c>
      <c r="I97" s="206"/>
      <c r="J97" s="204"/>
      <c r="K97" s="207"/>
      <c r="L97" s="207"/>
      <c r="M97" s="207"/>
      <c r="N97" s="207"/>
      <c r="O97" s="207"/>
      <c r="P97" s="204"/>
      <c r="Q97" s="153"/>
    </row>
    <row r="98" spans="2:17" ht="50.25" customHeight="1">
      <c r="B98" s="151" t="s">
        <v>362</v>
      </c>
      <c r="C98" s="195" t="s">
        <v>363</v>
      </c>
      <c r="D98" s="208" t="s">
        <v>364</v>
      </c>
      <c r="E98" s="195" t="s">
        <v>58</v>
      </c>
      <c r="F98" s="208" t="s">
        <v>365</v>
      </c>
      <c r="G98" s="197" t="s">
        <v>60</v>
      </c>
      <c r="H98" s="199" t="s">
        <v>61</v>
      </c>
      <c r="I98" s="209"/>
      <c r="J98" s="197"/>
      <c r="K98" s="201"/>
      <c r="L98" s="201"/>
      <c r="M98" s="201"/>
      <c r="N98" s="201"/>
      <c r="O98" s="201"/>
      <c r="P98" s="197"/>
      <c r="Q98" s="152"/>
    </row>
    <row r="99" spans="2:17" ht="50.25" customHeight="1">
      <c r="B99" s="151" t="s">
        <v>362</v>
      </c>
      <c r="C99" s="202" t="s">
        <v>366</v>
      </c>
      <c r="D99" s="210" t="s">
        <v>367</v>
      </c>
      <c r="E99" s="202" t="s">
        <v>58</v>
      </c>
      <c r="F99" s="205" t="s">
        <v>368</v>
      </c>
      <c r="G99" s="204" t="s">
        <v>60</v>
      </c>
      <c r="H99" s="223" t="s">
        <v>102</v>
      </c>
      <c r="I99" s="206"/>
      <c r="J99" s="204"/>
      <c r="K99" s="207"/>
      <c r="L99" s="207"/>
      <c r="M99" s="207"/>
      <c r="N99" s="207"/>
      <c r="O99" s="207"/>
      <c r="P99" s="204"/>
      <c r="Q99" s="153"/>
    </row>
    <row r="100" spans="2:17" ht="58.5" customHeight="1">
      <c r="B100" s="151" t="s">
        <v>362</v>
      </c>
      <c r="C100" s="195" t="s">
        <v>369</v>
      </c>
      <c r="D100" s="208" t="s">
        <v>370</v>
      </c>
      <c r="E100" s="195" t="s">
        <v>58</v>
      </c>
      <c r="F100" s="208" t="s">
        <v>371</v>
      </c>
      <c r="G100" s="197" t="s">
        <v>60</v>
      </c>
      <c r="H100" s="199" t="s">
        <v>175</v>
      </c>
      <c r="I100" s="209"/>
      <c r="J100" s="197"/>
      <c r="K100" s="224" t="s">
        <v>372</v>
      </c>
      <c r="L100" s="201"/>
      <c r="M100" s="201"/>
      <c r="N100" s="201"/>
      <c r="O100" s="201"/>
      <c r="P100" s="197" t="s">
        <v>373</v>
      </c>
      <c r="Q100" s="152" t="s">
        <v>374</v>
      </c>
    </row>
    <row r="101" spans="2:17" ht="50.25" customHeight="1">
      <c r="B101" s="151" t="s">
        <v>362</v>
      </c>
      <c r="C101" s="211" t="s">
        <v>375</v>
      </c>
      <c r="D101" s="218" t="s">
        <v>376</v>
      </c>
      <c r="E101" s="211" t="s">
        <v>58</v>
      </c>
      <c r="F101" s="218" t="s">
        <v>377</v>
      </c>
      <c r="G101" s="213" t="s">
        <v>60</v>
      </c>
      <c r="H101" s="199" t="s">
        <v>61</v>
      </c>
      <c r="I101" s="216"/>
      <c r="J101" s="213"/>
      <c r="K101" s="217"/>
      <c r="L101" s="217"/>
      <c r="M101" s="217"/>
      <c r="N101" s="217"/>
      <c r="O101" s="217"/>
      <c r="P101" s="213"/>
      <c r="Q101" s="155"/>
    </row>
    <row r="102" spans="2:17" ht="50.25" customHeight="1">
      <c r="B102" s="151" t="s">
        <v>362</v>
      </c>
      <c r="C102" s="195" t="s">
        <v>378</v>
      </c>
      <c r="D102" s="208" t="s">
        <v>379</v>
      </c>
      <c r="E102" s="195" t="s">
        <v>58</v>
      </c>
      <c r="F102" s="208" t="s">
        <v>380</v>
      </c>
      <c r="G102" s="197" t="s">
        <v>60</v>
      </c>
      <c r="H102" s="199" t="s">
        <v>61</v>
      </c>
      <c r="I102" s="209"/>
      <c r="J102" s="197"/>
      <c r="K102" s="201"/>
      <c r="L102" s="201"/>
      <c r="M102" s="201"/>
      <c r="N102" s="201"/>
      <c r="O102" s="201"/>
      <c r="P102" s="197"/>
      <c r="Q102" s="152"/>
    </row>
    <row r="103" spans="2:17" ht="50.25" customHeight="1">
      <c r="B103" s="151" t="s">
        <v>362</v>
      </c>
      <c r="C103" s="202" t="s">
        <v>381</v>
      </c>
      <c r="D103" s="210" t="s">
        <v>382</v>
      </c>
      <c r="E103" s="202" t="s">
        <v>58</v>
      </c>
      <c r="F103" s="210" t="s">
        <v>383</v>
      </c>
      <c r="G103" s="204" t="s">
        <v>60</v>
      </c>
      <c r="H103" s="223" t="s">
        <v>61</v>
      </c>
      <c r="I103" s="206"/>
      <c r="J103" s="204"/>
      <c r="K103" s="207"/>
      <c r="L103" s="207"/>
      <c r="M103" s="207"/>
      <c r="N103" s="207"/>
      <c r="O103" s="207"/>
      <c r="P103" s="204"/>
      <c r="Q103" s="153"/>
    </row>
    <row r="104" spans="2:17" ht="50.25" customHeight="1">
      <c r="B104" s="151" t="s">
        <v>362</v>
      </c>
      <c r="C104" s="195" t="s">
        <v>384</v>
      </c>
      <c r="D104" s="208" t="s">
        <v>385</v>
      </c>
      <c r="E104" s="195" t="s">
        <v>58</v>
      </c>
      <c r="F104" s="198" t="s">
        <v>386</v>
      </c>
      <c r="G104" s="197" t="s">
        <v>60</v>
      </c>
      <c r="H104" s="199" t="s">
        <v>61</v>
      </c>
      <c r="I104" s="209"/>
      <c r="J104" s="197"/>
      <c r="K104" s="201"/>
      <c r="L104" s="201"/>
      <c r="M104" s="201"/>
      <c r="N104" s="201"/>
      <c r="O104" s="201"/>
      <c r="P104" s="197"/>
      <c r="Q104" s="152"/>
    </row>
    <row r="105" spans="2:17" ht="50.25" customHeight="1">
      <c r="B105" s="151" t="s">
        <v>362</v>
      </c>
      <c r="C105" s="202" t="s">
        <v>387</v>
      </c>
      <c r="D105" s="210" t="s">
        <v>388</v>
      </c>
      <c r="E105" s="202" t="s">
        <v>58</v>
      </c>
      <c r="F105" s="210" t="s">
        <v>389</v>
      </c>
      <c r="G105" s="204" t="s">
        <v>60</v>
      </c>
      <c r="H105" s="223" t="s">
        <v>61</v>
      </c>
      <c r="I105" s="206"/>
      <c r="J105" s="204"/>
      <c r="K105" s="207"/>
      <c r="L105" s="207"/>
      <c r="M105" s="207"/>
      <c r="N105" s="207"/>
      <c r="O105" s="207"/>
      <c r="P105" s="204"/>
      <c r="Q105" s="153"/>
    </row>
    <row r="106" spans="2:17" ht="50.25" customHeight="1">
      <c r="B106" s="151" t="s">
        <v>362</v>
      </c>
      <c r="C106" s="195" t="s">
        <v>390</v>
      </c>
      <c r="D106" s="208" t="s">
        <v>391</v>
      </c>
      <c r="E106" s="195" t="s">
        <v>83</v>
      </c>
      <c r="F106" s="198" t="s">
        <v>392</v>
      </c>
      <c r="G106" s="197" t="s">
        <v>60</v>
      </c>
      <c r="H106" s="199" t="s">
        <v>102</v>
      </c>
      <c r="I106" s="209"/>
      <c r="J106" s="197"/>
      <c r="K106" s="201"/>
      <c r="L106" s="201"/>
      <c r="M106" s="201"/>
      <c r="N106" s="201"/>
      <c r="O106" s="201"/>
      <c r="P106" s="197"/>
      <c r="Q106" s="152"/>
    </row>
    <row r="107" spans="2:17" ht="50.25" customHeight="1">
      <c r="B107" s="151" t="s">
        <v>362</v>
      </c>
      <c r="C107" s="202" t="s">
        <v>393</v>
      </c>
      <c r="D107" s="210" t="s">
        <v>394</v>
      </c>
      <c r="E107" s="202" t="s">
        <v>58</v>
      </c>
      <c r="F107" s="205" t="s">
        <v>395</v>
      </c>
      <c r="G107" s="204" t="s">
        <v>60</v>
      </c>
      <c r="H107" s="223" t="s">
        <v>61</v>
      </c>
      <c r="I107" s="206"/>
      <c r="J107" s="204"/>
      <c r="K107" s="207"/>
      <c r="L107" s="207"/>
      <c r="M107" s="207"/>
      <c r="N107" s="207"/>
      <c r="O107" s="207"/>
      <c r="P107" s="204"/>
      <c r="Q107" s="153"/>
    </row>
    <row r="108" spans="2:17" ht="50.25" customHeight="1">
      <c r="B108" s="151" t="s">
        <v>362</v>
      </c>
      <c r="C108" s="195" t="s">
        <v>396</v>
      </c>
      <c r="D108" s="208" t="s">
        <v>397</v>
      </c>
      <c r="E108" s="195" t="s">
        <v>58</v>
      </c>
      <c r="F108" s="198" t="s">
        <v>398</v>
      </c>
      <c r="G108" s="197" t="s">
        <v>60</v>
      </c>
      <c r="H108" s="199" t="s">
        <v>102</v>
      </c>
      <c r="I108" s="209"/>
      <c r="J108" s="197"/>
      <c r="K108" s="201"/>
      <c r="L108" s="201"/>
      <c r="M108" s="201"/>
      <c r="N108" s="201"/>
      <c r="O108" s="201"/>
      <c r="P108" s="197"/>
      <c r="Q108" s="152"/>
    </row>
    <row r="109" spans="2:17" ht="50.25" customHeight="1">
      <c r="B109" s="156" t="s">
        <v>362</v>
      </c>
      <c r="C109" s="157" t="s">
        <v>399</v>
      </c>
      <c r="D109" s="158" t="s">
        <v>400</v>
      </c>
      <c r="E109" s="157" t="s">
        <v>58</v>
      </c>
      <c r="F109" s="159" t="s">
        <v>401</v>
      </c>
      <c r="G109" s="160" t="s">
        <v>60</v>
      </c>
      <c r="H109" s="161" t="s">
        <v>61</v>
      </c>
      <c r="I109" s="162"/>
      <c r="J109" s="160"/>
      <c r="K109" s="163"/>
      <c r="L109" s="163"/>
      <c r="M109" s="163"/>
      <c r="N109" s="163"/>
      <c r="O109" s="163"/>
      <c r="P109" s="160"/>
      <c r="Q109" s="164"/>
    </row>
  </sheetData>
  <mergeCells count="1">
    <mergeCell ref="S4:T4"/>
  </mergeCells>
  <conditionalFormatting sqref="H4:H109">
    <cfRule type="cellIs" dxfId="129" priority="1" operator="equal">
      <formula>"Indéterminé"</formula>
    </cfRule>
    <cfRule type="cellIs" dxfId="128" priority="2" operator="equal">
      <formula>"NA"</formula>
    </cfRule>
    <cfRule type="cellIs" dxfId="127" priority="3" operator="equal">
      <formula>"Invalidé"</formula>
    </cfRule>
    <cfRule type="cellIs" dxfId="126" priority="4" operator="equal">
      <formula>"Validé"</formula>
    </cfRule>
  </conditionalFormatting>
  <dataValidations count="3">
    <dataValidation type="list" allowBlank="1" showInputMessage="1" showErrorMessage="1" sqref="Q4:Q109" xr:uid="{AB043519-2C40-49DA-9A5D-A970356D3C1A}">
      <formula1>Priorité</formula1>
    </dataValidation>
    <dataValidation type="list" allowBlank="1" showInputMessage="1" showErrorMessage="1" sqref="P4:P109" xr:uid="{8C63C4B5-B722-42B7-AA58-F96FB97EDBFE}">
      <formula1>Difficulte</formula1>
    </dataValidation>
    <dataValidation type="list" allowBlank="1" showInputMessage="1" showErrorMessage="1" sqref="H4:H109" xr:uid="{F218373F-C9C2-432A-9BD7-EA1EB9361E99}">
      <formula1>Etat</formula1>
    </dataValidation>
  </dataValidations>
  <pageMargins left="0.23622047244094491" right="0.23622047244094491" top="0.74803149606299213" bottom="0.74803149606299213" header="0.31496062992125984" footer="0.31496062992125984"/>
  <pageSetup paperSize="9" scale="80" orientation="landscape" cellComments="atEnd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E3D4A-D3EB-43E2-90C7-1102EB077371}">
  <sheetPr>
    <tabColor rgb="FF92D050"/>
  </sheetPr>
  <dimension ref="A1:Q666"/>
  <sheetViews>
    <sheetView zoomScale="70" zoomScaleNormal="70" workbookViewId="0">
      <selection activeCell="K123" sqref="K123"/>
    </sheetView>
  </sheetViews>
  <sheetFormatPr baseColWidth="10" defaultColWidth="11.5546875" defaultRowHeight="10.199999999999999"/>
  <cols>
    <col min="1" max="1" width="3.44140625" style="85" customWidth="1"/>
    <col min="2" max="2" width="11.44140625" style="94" customWidth="1"/>
    <col min="3" max="3" width="9" style="94" customWidth="1"/>
    <col min="4" max="4" width="32.5546875" style="92" customWidth="1"/>
    <col min="5" max="5" width="5.88671875" style="85" customWidth="1"/>
    <col min="6" max="6" width="37.44140625" style="94" customWidth="1"/>
    <col min="7" max="7" width="9" style="92" customWidth="1"/>
    <col min="8" max="8" width="9.44140625" style="92" bestFit="1" customWidth="1"/>
    <col min="9" max="9" width="9.44140625" style="92" customWidth="1"/>
    <col min="10" max="10" width="10.5546875" style="85" customWidth="1"/>
    <col min="11" max="12" width="73" style="85" customWidth="1"/>
    <col min="13" max="13" width="36.44140625" style="85" customWidth="1"/>
    <col min="14" max="14" width="21" style="85" customWidth="1"/>
    <col min="15" max="15" width="11.5546875" style="85"/>
    <col min="16" max="16" width="16.109375" style="85" bestFit="1" customWidth="1"/>
    <col min="17" max="16384" width="11.5546875" style="85"/>
  </cols>
  <sheetData>
    <row r="1" spans="1:17" ht="30.6">
      <c r="A1" s="85" t="s">
        <v>9</v>
      </c>
      <c r="B1" s="86"/>
      <c r="C1" s="87" t="s">
        <v>10</v>
      </c>
      <c r="D1" s="88"/>
      <c r="E1" s="89"/>
      <c r="F1" s="89"/>
      <c r="G1" s="88"/>
      <c r="H1" s="89"/>
      <c r="I1" s="89"/>
      <c r="J1" s="89"/>
      <c r="K1" s="89"/>
      <c r="L1" s="89"/>
      <c r="M1" s="89"/>
      <c r="N1" s="89"/>
      <c r="O1" s="89"/>
      <c r="P1" s="175">
        <v>45854</v>
      </c>
      <c r="Q1" s="90"/>
    </row>
    <row r="2" spans="1:17">
      <c r="B2" s="85"/>
      <c r="C2" s="91"/>
      <c r="F2" s="85"/>
      <c r="H2" s="93"/>
      <c r="I2" s="93"/>
    </row>
    <row r="3" spans="1:17" ht="20.399999999999999">
      <c r="B3" s="148" t="s">
        <v>40</v>
      </c>
      <c r="C3" s="149" t="s">
        <v>41</v>
      </c>
      <c r="D3" s="149" t="s">
        <v>42</v>
      </c>
      <c r="E3" s="150" t="s">
        <v>43</v>
      </c>
      <c r="F3" s="149" t="s">
        <v>44</v>
      </c>
      <c r="G3" s="149" t="s">
        <v>45</v>
      </c>
      <c r="H3" s="149" t="s">
        <v>46</v>
      </c>
      <c r="I3" s="149" t="s">
        <v>47</v>
      </c>
      <c r="J3" s="149" t="s">
        <v>48</v>
      </c>
      <c r="K3" s="149" t="s">
        <v>49</v>
      </c>
      <c r="L3" s="149" t="s">
        <v>50</v>
      </c>
      <c r="M3" s="149" t="s">
        <v>36</v>
      </c>
      <c r="N3" s="149" t="s">
        <v>51</v>
      </c>
      <c r="O3" s="149" t="s">
        <v>52</v>
      </c>
      <c r="P3" s="149" t="s">
        <v>53</v>
      </c>
      <c r="Q3" s="165" t="s">
        <v>54</v>
      </c>
    </row>
    <row r="4" spans="1:17" ht="50.1" customHeight="1">
      <c r="B4" s="151" t="s">
        <v>55</v>
      </c>
      <c r="C4" s="195" t="s">
        <v>56</v>
      </c>
      <c r="D4" s="196" t="s">
        <v>57</v>
      </c>
      <c r="E4" s="197" t="s">
        <v>58</v>
      </c>
      <c r="F4" s="198" t="s">
        <v>59</v>
      </c>
      <c r="G4" s="197" t="s">
        <v>60</v>
      </c>
      <c r="H4" s="199" t="s">
        <v>61</v>
      </c>
      <c r="I4" s="200"/>
      <c r="J4" s="197"/>
      <c r="K4" s="201"/>
      <c r="L4" s="201"/>
      <c r="M4" s="201"/>
      <c r="N4" s="201"/>
      <c r="O4" s="201"/>
      <c r="P4" s="197"/>
      <c r="Q4" s="152"/>
    </row>
    <row r="5" spans="1:17" ht="50.1" customHeight="1">
      <c r="B5" s="151" t="s">
        <v>55</v>
      </c>
      <c r="C5" s="202" t="s">
        <v>63</v>
      </c>
      <c r="D5" s="203" t="s">
        <v>64</v>
      </c>
      <c r="E5" s="204" t="s">
        <v>58</v>
      </c>
      <c r="F5" s="205" t="s">
        <v>65</v>
      </c>
      <c r="G5" s="204" t="s">
        <v>60</v>
      </c>
      <c r="H5" s="199" t="s">
        <v>61</v>
      </c>
      <c r="I5" s="206"/>
      <c r="J5" s="204"/>
      <c r="K5" s="207"/>
      <c r="L5" s="207"/>
      <c r="M5" s="207"/>
      <c r="N5" s="207"/>
      <c r="O5" s="207"/>
      <c r="P5" s="204"/>
      <c r="Q5" s="153"/>
    </row>
    <row r="6" spans="1:17" ht="50.1" customHeight="1">
      <c r="B6" s="151" t="s">
        <v>55</v>
      </c>
      <c r="C6" s="195" t="s">
        <v>66</v>
      </c>
      <c r="D6" s="196" t="s">
        <v>67</v>
      </c>
      <c r="E6" s="197" t="s">
        <v>58</v>
      </c>
      <c r="F6" s="208" t="s">
        <v>68</v>
      </c>
      <c r="G6" s="197" t="s">
        <v>60</v>
      </c>
      <c r="H6" s="199" t="s">
        <v>61</v>
      </c>
      <c r="I6" s="209"/>
      <c r="J6" s="197"/>
      <c r="K6" s="201"/>
      <c r="L6" s="201"/>
      <c r="M6" s="201"/>
      <c r="N6" s="201"/>
      <c r="O6" s="201"/>
      <c r="P6" s="197"/>
      <c r="Q6" s="152"/>
    </row>
    <row r="7" spans="1:17" ht="50.1" customHeight="1">
      <c r="B7" s="151" t="s">
        <v>55</v>
      </c>
      <c r="C7" s="202" t="s">
        <v>69</v>
      </c>
      <c r="D7" s="203" t="s">
        <v>70</v>
      </c>
      <c r="E7" s="204" t="s">
        <v>58</v>
      </c>
      <c r="F7" s="210" t="s">
        <v>71</v>
      </c>
      <c r="G7" s="204" t="s">
        <v>60</v>
      </c>
      <c r="H7" s="199" t="s">
        <v>61</v>
      </c>
      <c r="I7" s="206"/>
      <c r="J7" s="204"/>
      <c r="K7" s="207"/>
      <c r="L7" s="207"/>
      <c r="M7" s="207"/>
      <c r="N7" s="207"/>
      <c r="O7" s="207"/>
      <c r="P7" s="204"/>
      <c r="Q7" s="153"/>
    </row>
    <row r="8" spans="1:17" ht="50.1" customHeight="1">
      <c r="B8" s="151" t="s">
        <v>55</v>
      </c>
      <c r="C8" s="195" t="s">
        <v>72</v>
      </c>
      <c r="D8" s="196" t="s">
        <v>73</v>
      </c>
      <c r="E8" s="197" t="s">
        <v>58</v>
      </c>
      <c r="F8" s="208" t="s">
        <v>74</v>
      </c>
      <c r="G8" s="197" t="s">
        <v>60</v>
      </c>
      <c r="H8" s="199" t="s">
        <v>61</v>
      </c>
      <c r="I8" s="209"/>
      <c r="J8" s="197"/>
      <c r="K8" s="201"/>
      <c r="L8" s="201"/>
      <c r="M8" s="201"/>
      <c r="N8" s="201"/>
      <c r="O8" s="201"/>
      <c r="P8" s="197"/>
      <c r="Q8" s="152"/>
    </row>
    <row r="9" spans="1:17" ht="50.1" customHeight="1">
      <c r="B9" s="151" t="s">
        <v>55</v>
      </c>
      <c r="C9" s="202" t="s">
        <v>75</v>
      </c>
      <c r="D9" s="203" t="s">
        <v>76</v>
      </c>
      <c r="E9" s="204" t="s">
        <v>58</v>
      </c>
      <c r="F9" s="205" t="s">
        <v>77</v>
      </c>
      <c r="G9" s="204" t="s">
        <v>60</v>
      </c>
      <c r="H9" s="199" t="s">
        <v>61</v>
      </c>
      <c r="I9" s="206"/>
      <c r="J9" s="204"/>
      <c r="K9" s="207"/>
      <c r="L9" s="207"/>
      <c r="M9" s="207"/>
      <c r="N9" s="207"/>
      <c r="O9" s="207"/>
      <c r="P9" s="204"/>
      <c r="Q9" s="153"/>
    </row>
    <row r="10" spans="1:17" ht="50.1" customHeight="1">
      <c r="B10" s="151" t="s">
        <v>55</v>
      </c>
      <c r="C10" s="195" t="s">
        <v>78</v>
      </c>
      <c r="D10" s="196" t="s">
        <v>79</v>
      </c>
      <c r="E10" s="197" t="s">
        <v>58</v>
      </c>
      <c r="F10" s="208" t="s">
        <v>80</v>
      </c>
      <c r="G10" s="197" t="s">
        <v>60</v>
      </c>
      <c r="H10" s="199" t="s">
        <v>61</v>
      </c>
      <c r="I10" s="209"/>
      <c r="J10" s="197"/>
      <c r="K10" s="201"/>
      <c r="L10" s="201"/>
      <c r="M10" s="201"/>
      <c r="N10" s="201"/>
      <c r="O10" s="201"/>
      <c r="P10" s="197"/>
      <c r="Q10" s="152"/>
    </row>
    <row r="11" spans="1:17" ht="50.1" customHeight="1">
      <c r="B11" s="151" t="s">
        <v>55</v>
      </c>
      <c r="C11" s="202" t="s">
        <v>81</v>
      </c>
      <c r="D11" s="203" t="s">
        <v>82</v>
      </c>
      <c r="E11" s="204" t="s">
        <v>83</v>
      </c>
      <c r="F11" s="205" t="s">
        <v>84</v>
      </c>
      <c r="G11" s="204" t="s">
        <v>60</v>
      </c>
      <c r="H11" s="199" t="s">
        <v>61</v>
      </c>
      <c r="I11" s="206"/>
      <c r="J11" s="204"/>
      <c r="K11" s="207"/>
      <c r="L11" s="207"/>
      <c r="M11" s="207"/>
      <c r="N11" s="207"/>
      <c r="O11" s="207"/>
      <c r="P11" s="204"/>
      <c r="Q11" s="153"/>
    </row>
    <row r="12" spans="1:17" ht="50.1" customHeight="1">
      <c r="B12" s="151" t="s">
        <v>55</v>
      </c>
      <c r="C12" s="195" t="s">
        <v>85</v>
      </c>
      <c r="D12" s="196" t="s">
        <v>86</v>
      </c>
      <c r="E12" s="197" t="s">
        <v>58</v>
      </c>
      <c r="F12" s="198" t="s">
        <v>87</v>
      </c>
      <c r="G12" s="197" t="s">
        <v>60</v>
      </c>
      <c r="H12" s="199" t="s">
        <v>61</v>
      </c>
      <c r="I12" s="209"/>
      <c r="J12" s="197"/>
      <c r="K12" s="201"/>
      <c r="L12" s="201"/>
      <c r="M12" s="201"/>
      <c r="N12" s="201"/>
      <c r="O12" s="201"/>
      <c r="P12" s="197"/>
      <c r="Q12" s="152"/>
    </row>
    <row r="13" spans="1:17" ht="50.1" customHeight="1">
      <c r="B13" s="154" t="s">
        <v>88</v>
      </c>
      <c r="C13" s="211" t="s">
        <v>89</v>
      </c>
      <c r="D13" s="212" t="s">
        <v>90</v>
      </c>
      <c r="E13" s="213" t="s">
        <v>58</v>
      </c>
      <c r="F13" s="214" t="s">
        <v>91</v>
      </c>
      <c r="G13" s="213" t="s">
        <v>60</v>
      </c>
      <c r="H13" s="215" t="s">
        <v>61</v>
      </c>
      <c r="I13" s="216"/>
      <c r="J13" s="213"/>
      <c r="K13" s="217"/>
      <c r="L13" s="217"/>
      <c r="M13" s="217"/>
      <c r="N13" s="217"/>
      <c r="O13" s="217"/>
      <c r="P13" s="213"/>
      <c r="Q13" s="155"/>
    </row>
    <row r="14" spans="1:17" ht="50.1" customHeight="1">
      <c r="B14" s="154" t="s">
        <v>88</v>
      </c>
      <c r="C14" s="195" t="s">
        <v>92</v>
      </c>
      <c r="D14" s="196" t="s">
        <v>93</v>
      </c>
      <c r="E14" s="197" t="s">
        <v>58</v>
      </c>
      <c r="F14" s="198" t="s">
        <v>94</v>
      </c>
      <c r="G14" s="197" t="s">
        <v>60</v>
      </c>
      <c r="H14" s="199" t="s">
        <v>61</v>
      </c>
      <c r="I14" s="209"/>
      <c r="J14" s="197"/>
      <c r="K14" s="201"/>
      <c r="L14" s="201"/>
      <c r="M14" s="201"/>
      <c r="N14" s="201"/>
      <c r="O14" s="201"/>
      <c r="P14" s="197"/>
      <c r="Q14" s="152"/>
    </row>
    <row r="15" spans="1:17" ht="50.1" customHeight="1">
      <c r="B15" s="151" t="s">
        <v>95</v>
      </c>
      <c r="C15" s="211" t="s">
        <v>96</v>
      </c>
      <c r="D15" s="212" t="s">
        <v>97</v>
      </c>
      <c r="E15" s="213" t="s">
        <v>58</v>
      </c>
      <c r="F15" s="214" t="s">
        <v>98</v>
      </c>
      <c r="G15" s="213" t="s">
        <v>60</v>
      </c>
      <c r="H15" s="215" t="s">
        <v>102</v>
      </c>
      <c r="I15" s="216"/>
      <c r="J15" s="213"/>
      <c r="K15" s="217"/>
      <c r="L15" s="217"/>
      <c r="M15" s="217"/>
      <c r="N15" s="217"/>
      <c r="O15" s="217"/>
      <c r="P15" s="213"/>
      <c r="Q15" s="155"/>
    </row>
    <row r="16" spans="1:17" ht="50.1" customHeight="1">
      <c r="B16" s="151" t="s">
        <v>95</v>
      </c>
      <c r="C16" s="195" t="s">
        <v>99</v>
      </c>
      <c r="D16" s="196" t="s">
        <v>100</v>
      </c>
      <c r="E16" s="197" t="s">
        <v>83</v>
      </c>
      <c r="F16" s="208" t="s">
        <v>101</v>
      </c>
      <c r="G16" s="197" t="s">
        <v>60</v>
      </c>
      <c r="H16" s="199" t="s">
        <v>102</v>
      </c>
      <c r="I16" s="209"/>
      <c r="J16" s="197"/>
      <c r="K16" s="201"/>
      <c r="L16" s="201"/>
      <c r="M16" s="201"/>
      <c r="N16" s="201"/>
      <c r="O16" s="201"/>
      <c r="P16" s="197"/>
      <c r="Q16" s="152"/>
    </row>
    <row r="17" spans="2:17" ht="50.1" customHeight="1">
      <c r="B17" s="151" t="s">
        <v>95</v>
      </c>
      <c r="C17" s="211" t="s">
        <v>103</v>
      </c>
      <c r="D17" s="212" t="s">
        <v>104</v>
      </c>
      <c r="E17" s="213" t="s">
        <v>83</v>
      </c>
      <c r="F17" s="214" t="s">
        <v>105</v>
      </c>
      <c r="G17" s="213" t="s">
        <v>60</v>
      </c>
      <c r="H17" s="215" t="s">
        <v>102</v>
      </c>
      <c r="I17" s="216"/>
      <c r="J17" s="213"/>
      <c r="K17" s="217"/>
      <c r="L17" s="217"/>
      <c r="M17" s="217"/>
      <c r="N17" s="217"/>
      <c r="O17" s="217"/>
      <c r="P17" s="213"/>
      <c r="Q17" s="155"/>
    </row>
    <row r="18" spans="2:17" ht="50.1" customHeight="1">
      <c r="B18" s="154" t="s">
        <v>106</v>
      </c>
      <c r="C18" s="195" t="s">
        <v>107</v>
      </c>
      <c r="D18" s="196" t="s">
        <v>108</v>
      </c>
      <c r="E18" s="197" t="s">
        <v>58</v>
      </c>
      <c r="F18" s="208" t="s">
        <v>109</v>
      </c>
      <c r="G18" s="197" t="s">
        <v>60</v>
      </c>
      <c r="H18" s="199" t="s">
        <v>61</v>
      </c>
      <c r="I18" s="209"/>
      <c r="J18" s="197"/>
      <c r="K18" s="201"/>
      <c r="L18" s="201"/>
      <c r="M18" s="201"/>
      <c r="N18" s="201"/>
      <c r="O18" s="201"/>
      <c r="P18" s="197"/>
      <c r="Q18" s="152"/>
    </row>
    <row r="19" spans="2:17" ht="50.1" customHeight="1">
      <c r="B19" s="154" t="s">
        <v>106</v>
      </c>
      <c r="C19" s="202" t="s">
        <v>110</v>
      </c>
      <c r="D19" s="203" t="s">
        <v>111</v>
      </c>
      <c r="E19" s="204" t="s">
        <v>58</v>
      </c>
      <c r="F19" s="205" t="s">
        <v>112</v>
      </c>
      <c r="G19" s="204" t="s">
        <v>60</v>
      </c>
      <c r="H19" s="199" t="s">
        <v>61</v>
      </c>
      <c r="I19" s="206"/>
      <c r="J19" s="204"/>
      <c r="K19" s="207"/>
      <c r="L19" s="207"/>
      <c r="M19" s="207"/>
      <c r="N19" s="207"/>
      <c r="O19" s="207"/>
      <c r="P19" s="204"/>
      <c r="Q19" s="153"/>
    </row>
    <row r="20" spans="2:17" ht="50.1" customHeight="1">
      <c r="B20" s="154" t="s">
        <v>106</v>
      </c>
      <c r="C20" s="195" t="s">
        <v>113</v>
      </c>
      <c r="D20" s="196" t="s">
        <v>114</v>
      </c>
      <c r="E20" s="197" t="s">
        <v>58</v>
      </c>
      <c r="F20" s="208" t="s">
        <v>115</v>
      </c>
      <c r="G20" s="197" t="s">
        <v>60</v>
      </c>
      <c r="H20" s="199" t="s">
        <v>61</v>
      </c>
      <c r="I20" s="209"/>
      <c r="J20" s="197"/>
      <c r="K20" s="201"/>
      <c r="L20" s="201"/>
      <c r="M20" s="201"/>
      <c r="N20" s="201"/>
      <c r="O20" s="201"/>
      <c r="P20" s="197"/>
      <c r="Q20" s="152"/>
    </row>
    <row r="21" spans="2:17" ht="50.1" customHeight="1">
      <c r="B21" s="154" t="s">
        <v>106</v>
      </c>
      <c r="C21" s="202" t="s">
        <v>116</v>
      </c>
      <c r="D21" s="203" t="s">
        <v>117</v>
      </c>
      <c r="E21" s="204" t="s">
        <v>58</v>
      </c>
      <c r="F21" s="205" t="s">
        <v>118</v>
      </c>
      <c r="G21" s="204" t="s">
        <v>60</v>
      </c>
      <c r="H21" s="199" t="s">
        <v>61</v>
      </c>
      <c r="I21" s="206"/>
      <c r="J21" s="204"/>
      <c r="K21" s="207"/>
      <c r="L21" s="207"/>
      <c r="M21" s="207"/>
      <c r="N21" s="207"/>
      <c r="O21" s="207"/>
      <c r="P21" s="204"/>
      <c r="Q21" s="153"/>
    </row>
    <row r="22" spans="2:17" ht="50.1" customHeight="1">
      <c r="B22" s="154" t="s">
        <v>106</v>
      </c>
      <c r="C22" s="195" t="s">
        <v>119</v>
      </c>
      <c r="D22" s="196" t="s">
        <v>120</v>
      </c>
      <c r="E22" s="197" t="s">
        <v>83</v>
      </c>
      <c r="F22" s="208" t="s">
        <v>121</v>
      </c>
      <c r="G22" s="197" t="s">
        <v>60</v>
      </c>
      <c r="H22" s="199" t="s">
        <v>61</v>
      </c>
      <c r="I22" s="209"/>
      <c r="J22" s="197"/>
      <c r="K22" s="201"/>
      <c r="L22" s="201"/>
      <c r="M22" s="201"/>
      <c r="N22" s="201"/>
      <c r="O22" s="201"/>
      <c r="P22" s="197"/>
      <c r="Q22" s="152"/>
    </row>
    <row r="23" spans="2:17" ht="50.1" customHeight="1">
      <c r="B23" s="154" t="s">
        <v>106</v>
      </c>
      <c r="C23" s="202" t="s">
        <v>122</v>
      </c>
      <c r="D23" s="203" t="s">
        <v>123</v>
      </c>
      <c r="E23" s="204" t="s">
        <v>83</v>
      </c>
      <c r="F23" s="205" t="s">
        <v>124</v>
      </c>
      <c r="G23" s="204" t="s">
        <v>60</v>
      </c>
      <c r="H23" s="199" t="s">
        <v>61</v>
      </c>
      <c r="I23" s="206"/>
      <c r="J23" s="204"/>
      <c r="K23" s="207"/>
      <c r="L23" s="207"/>
      <c r="M23" s="207"/>
      <c r="N23" s="207"/>
      <c r="O23" s="207"/>
      <c r="P23" s="204"/>
      <c r="Q23" s="153"/>
    </row>
    <row r="24" spans="2:17" ht="50.1" customHeight="1">
      <c r="B24" s="154" t="s">
        <v>106</v>
      </c>
      <c r="C24" s="202" t="s">
        <v>125</v>
      </c>
      <c r="D24" s="203" t="s">
        <v>126</v>
      </c>
      <c r="E24" s="204" t="s">
        <v>58</v>
      </c>
      <c r="F24" s="205" t="s">
        <v>127</v>
      </c>
      <c r="G24" s="197" t="s">
        <v>60</v>
      </c>
      <c r="H24" s="199" t="s">
        <v>61</v>
      </c>
      <c r="I24" s="209"/>
      <c r="J24" s="197"/>
      <c r="K24" s="201"/>
      <c r="L24" s="201"/>
      <c r="M24" s="201"/>
      <c r="N24" s="201"/>
      <c r="O24" s="201"/>
      <c r="P24" s="197"/>
      <c r="Q24" s="152"/>
    </row>
    <row r="25" spans="2:17" ht="50.1" customHeight="1">
      <c r="B25" s="154" t="s">
        <v>106</v>
      </c>
      <c r="C25" s="202" t="s">
        <v>128</v>
      </c>
      <c r="D25" s="203" t="s">
        <v>129</v>
      </c>
      <c r="E25" s="204" t="s">
        <v>58</v>
      </c>
      <c r="F25" s="210" t="s">
        <v>130</v>
      </c>
      <c r="G25" s="204" t="s">
        <v>60</v>
      </c>
      <c r="H25" s="199" t="s">
        <v>61</v>
      </c>
      <c r="I25" s="206"/>
      <c r="J25" s="204"/>
      <c r="K25" s="207"/>
      <c r="L25" s="207"/>
      <c r="M25" s="207"/>
      <c r="N25" s="207"/>
      <c r="O25" s="207"/>
      <c r="P25" s="204"/>
      <c r="Q25" s="153"/>
    </row>
    <row r="26" spans="2:17" ht="50.1" customHeight="1">
      <c r="B26" s="154" t="s">
        <v>106</v>
      </c>
      <c r="C26" s="195" t="s">
        <v>131</v>
      </c>
      <c r="D26" s="196" t="s">
        <v>132</v>
      </c>
      <c r="E26" s="197" t="s">
        <v>58</v>
      </c>
      <c r="F26" s="198" t="s">
        <v>133</v>
      </c>
      <c r="G26" s="197" t="s">
        <v>60</v>
      </c>
      <c r="H26" s="199" t="s">
        <v>61</v>
      </c>
      <c r="I26" s="209"/>
      <c r="J26" s="197"/>
      <c r="K26" s="201"/>
      <c r="L26" s="201"/>
      <c r="M26" s="201"/>
      <c r="N26" s="201"/>
      <c r="O26" s="201"/>
      <c r="P26" s="197"/>
      <c r="Q26" s="152"/>
    </row>
    <row r="27" spans="2:17" ht="50.1" customHeight="1">
      <c r="B27" s="154" t="s">
        <v>106</v>
      </c>
      <c r="C27" s="211" t="s">
        <v>134</v>
      </c>
      <c r="D27" s="212" t="s">
        <v>135</v>
      </c>
      <c r="E27" s="213" t="s">
        <v>58</v>
      </c>
      <c r="F27" s="218" t="s">
        <v>136</v>
      </c>
      <c r="G27" s="213" t="s">
        <v>60</v>
      </c>
      <c r="H27" s="199" t="s">
        <v>61</v>
      </c>
      <c r="I27" s="216"/>
      <c r="J27" s="213"/>
      <c r="K27" s="217"/>
      <c r="L27" s="217"/>
      <c r="M27" s="217"/>
      <c r="N27" s="217"/>
      <c r="O27" s="217"/>
      <c r="P27" s="213"/>
      <c r="Q27" s="155"/>
    </row>
    <row r="28" spans="2:17" ht="50.1" customHeight="1">
      <c r="B28" s="154" t="s">
        <v>106</v>
      </c>
      <c r="C28" s="195" t="s">
        <v>137</v>
      </c>
      <c r="D28" s="196" t="s">
        <v>138</v>
      </c>
      <c r="E28" s="197" t="s">
        <v>58</v>
      </c>
      <c r="F28" s="198" t="s">
        <v>139</v>
      </c>
      <c r="G28" s="197" t="s">
        <v>60</v>
      </c>
      <c r="H28" s="199" t="s">
        <v>61</v>
      </c>
      <c r="I28" s="209"/>
      <c r="J28" s="197"/>
      <c r="K28" s="201"/>
      <c r="L28" s="201"/>
      <c r="M28" s="201"/>
      <c r="N28" s="201"/>
      <c r="O28" s="201"/>
      <c r="P28" s="197"/>
      <c r="Q28" s="152"/>
    </row>
    <row r="29" spans="2:17" ht="50.1" customHeight="1">
      <c r="B29" s="154" t="s">
        <v>106</v>
      </c>
      <c r="C29" s="211" t="s">
        <v>140</v>
      </c>
      <c r="D29" s="212" t="s">
        <v>141</v>
      </c>
      <c r="E29" s="213" t="s">
        <v>58</v>
      </c>
      <c r="F29" s="214" t="s">
        <v>142</v>
      </c>
      <c r="G29" s="213" t="s">
        <v>60</v>
      </c>
      <c r="H29" s="199" t="s">
        <v>61</v>
      </c>
      <c r="I29" s="216"/>
      <c r="J29" s="213"/>
      <c r="K29" s="217"/>
      <c r="L29" s="217"/>
      <c r="M29" s="217"/>
      <c r="N29" s="217"/>
      <c r="O29" s="217"/>
      <c r="P29" s="213"/>
      <c r="Q29" s="155"/>
    </row>
    <row r="30" spans="2:17" ht="50.1" customHeight="1">
      <c r="B30" s="154" t="s">
        <v>106</v>
      </c>
      <c r="C30" s="195" t="s">
        <v>143</v>
      </c>
      <c r="D30" s="196" t="s">
        <v>144</v>
      </c>
      <c r="E30" s="197" t="s">
        <v>58</v>
      </c>
      <c r="F30" s="208" t="s">
        <v>145</v>
      </c>
      <c r="G30" s="197" t="s">
        <v>60</v>
      </c>
      <c r="H30" s="199" t="s">
        <v>61</v>
      </c>
      <c r="I30" s="209"/>
      <c r="J30" s="197"/>
      <c r="K30" s="201"/>
      <c r="L30" s="201"/>
      <c r="M30" s="201"/>
      <c r="N30" s="201"/>
      <c r="O30" s="201"/>
      <c r="P30" s="197"/>
      <c r="Q30" s="152"/>
    </row>
    <row r="31" spans="2:17" ht="50.1" customHeight="1">
      <c r="B31" s="151" t="s">
        <v>146</v>
      </c>
      <c r="C31" s="211" t="s">
        <v>147</v>
      </c>
      <c r="D31" s="212" t="s">
        <v>148</v>
      </c>
      <c r="E31" s="213" t="s">
        <v>58</v>
      </c>
      <c r="F31" s="214" t="s">
        <v>149</v>
      </c>
      <c r="G31" s="213" t="s">
        <v>60</v>
      </c>
      <c r="H31" s="199" t="s">
        <v>61</v>
      </c>
      <c r="I31" s="216"/>
      <c r="J31" s="213"/>
      <c r="K31" s="217"/>
      <c r="L31" s="217"/>
      <c r="M31" s="217"/>
      <c r="N31" s="217"/>
      <c r="O31" s="217"/>
      <c r="P31" s="213"/>
      <c r="Q31" s="155"/>
    </row>
    <row r="32" spans="2:17" ht="50.1" customHeight="1">
      <c r="B32" s="151" t="s">
        <v>146</v>
      </c>
      <c r="C32" s="195" t="s">
        <v>150</v>
      </c>
      <c r="D32" s="196" t="s">
        <v>151</v>
      </c>
      <c r="E32" s="197" t="s">
        <v>58</v>
      </c>
      <c r="F32" s="198" t="s">
        <v>152</v>
      </c>
      <c r="G32" s="197" t="s">
        <v>60</v>
      </c>
      <c r="H32" s="199" t="s">
        <v>61</v>
      </c>
      <c r="I32" s="209"/>
      <c r="J32" s="197"/>
      <c r="K32" s="201"/>
      <c r="L32" s="201"/>
      <c r="M32" s="201"/>
      <c r="N32" s="201"/>
      <c r="O32" s="201"/>
      <c r="P32" s="197"/>
      <c r="Q32" s="152"/>
    </row>
    <row r="33" spans="2:17" ht="50.1" customHeight="1">
      <c r="B33" s="151" t="s">
        <v>146</v>
      </c>
      <c r="C33" s="211" t="s">
        <v>153</v>
      </c>
      <c r="D33" s="219" t="s">
        <v>154</v>
      </c>
      <c r="E33" s="213" t="s">
        <v>58</v>
      </c>
      <c r="F33" s="218" t="s">
        <v>155</v>
      </c>
      <c r="G33" s="213" t="s">
        <v>60</v>
      </c>
      <c r="H33" s="199" t="s">
        <v>61</v>
      </c>
      <c r="I33" s="216"/>
      <c r="J33" s="213"/>
      <c r="K33" s="217"/>
      <c r="L33" s="217"/>
      <c r="M33" s="217"/>
      <c r="N33" s="217"/>
      <c r="O33" s="217"/>
      <c r="P33" s="213"/>
      <c r="Q33" s="155"/>
    </row>
    <row r="34" spans="2:17" ht="50.1" customHeight="1">
      <c r="B34" s="151" t="s">
        <v>146</v>
      </c>
      <c r="C34" s="195" t="s">
        <v>156</v>
      </c>
      <c r="D34" s="196" t="s">
        <v>157</v>
      </c>
      <c r="E34" s="197" t="s">
        <v>58</v>
      </c>
      <c r="F34" s="198" t="s">
        <v>158</v>
      </c>
      <c r="G34" s="197" t="s">
        <v>60</v>
      </c>
      <c r="H34" s="199" t="s">
        <v>61</v>
      </c>
      <c r="I34" s="209"/>
      <c r="J34" s="197"/>
      <c r="K34" s="201"/>
      <c r="L34" s="201"/>
      <c r="M34" s="201"/>
      <c r="N34" s="201"/>
      <c r="O34" s="201"/>
      <c r="P34" s="197"/>
      <c r="Q34" s="152"/>
    </row>
    <row r="35" spans="2:17" ht="50.1" customHeight="1">
      <c r="B35" s="151" t="s">
        <v>146</v>
      </c>
      <c r="C35" s="202" t="s">
        <v>159</v>
      </c>
      <c r="D35" s="212" t="s">
        <v>160</v>
      </c>
      <c r="E35" s="213" t="s">
        <v>58</v>
      </c>
      <c r="F35" s="214" t="s">
        <v>161</v>
      </c>
      <c r="G35" s="204" t="s">
        <v>60</v>
      </c>
      <c r="H35" s="199" t="s">
        <v>61</v>
      </c>
      <c r="I35" s="206"/>
      <c r="J35" s="204"/>
      <c r="K35" s="207"/>
      <c r="L35" s="207"/>
      <c r="M35" s="207"/>
      <c r="N35" s="207"/>
      <c r="O35" s="207"/>
      <c r="P35" s="204"/>
      <c r="Q35" s="153"/>
    </row>
    <row r="36" spans="2:17" ht="50.1" customHeight="1">
      <c r="B36" s="151" t="s">
        <v>146</v>
      </c>
      <c r="C36" s="195" t="s">
        <v>162</v>
      </c>
      <c r="D36" s="196" t="s">
        <v>163</v>
      </c>
      <c r="E36" s="197" t="s">
        <v>58</v>
      </c>
      <c r="F36" s="198" t="s">
        <v>164</v>
      </c>
      <c r="G36" s="197" t="s">
        <v>60</v>
      </c>
      <c r="H36" s="199" t="s">
        <v>61</v>
      </c>
      <c r="I36" s="209"/>
      <c r="J36" s="197"/>
      <c r="K36" s="201"/>
      <c r="L36" s="201"/>
      <c r="M36" s="201"/>
      <c r="N36" s="201"/>
      <c r="O36" s="201"/>
      <c r="P36" s="197"/>
      <c r="Q36" s="152"/>
    </row>
    <row r="37" spans="2:17" ht="50.1" customHeight="1">
      <c r="B37" s="151" t="s">
        <v>146</v>
      </c>
      <c r="C37" s="211" t="s">
        <v>165</v>
      </c>
      <c r="D37" s="212" t="s">
        <v>166</v>
      </c>
      <c r="E37" s="213" t="s">
        <v>58</v>
      </c>
      <c r="F37" s="214" t="s">
        <v>167</v>
      </c>
      <c r="G37" s="213" t="s">
        <v>60</v>
      </c>
      <c r="H37" s="199" t="s">
        <v>61</v>
      </c>
      <c r="I37" s="216"/>
      <c r="J37" s="213"/>
      <c r="K37" s="217"/>
      <c r="L37" s="217"/>
      <c r="M37" s="217"/>
      <c r="N37" s="217"/>
      <c r="O37" s="217"/>
      <c r="P37" s="213"/>
      <c r="Q37" s="155"/>
    </row>
    <row r="38" spans="2:17" ht="50.1" customHeight="1">
      <c r="B38" s="151" t="s">
        <v>146</v>
      </c>
      <c r="C38" s="195" t="s">
        <v>168</v>
      </c>
      <c r="D38" s="196" t="s">
        <v>169</v>
      </c>
      <c r="E38" s="197" t="s">
        <v>58</v>
      </c>
      <c r="F38" s="208" t="s">
        <v>170</v>
      </c>
      <c r="G38" s="197" t="s">
        <v>60</v>
      </c>
      <c r="H38" s="199" t="s">
        <v>61</v>
      </c>
      <c r="I38" s="209"/>
      <c r="J38" s="197"/>
      <c r="K38" s="201"/>
      <c r="L38" s="201"/>
      <c r="M38" s="201"/>
      <c r="N38" s="201"/>
      <c r="O38" s="201"/>
      <c r="P38" s="197"/>
      <c r="Q38" s="152"/>
    </row>
    <row r="39" spans="2:17" ht="50.1" customHeight="1">
      <c r="B39" s="154" t="s">
        <v>171</v>
      </c>
      <c r="C39" s="211" t="s">
        <v>172</v>
      </c>
      <c r="D39" s="212" t="s">
        <v>173</v>
      </c>
      <c r="E39" s="213" t="s">
        <v>58</v>
      </c>
      <c r="F39" s="214" t="s">
        <v>174</v>
      </c>
      <c r="G39" s="213" t="s">
        <v>60</v>
      </c>
      <c r="H39" s="215" t="s">
        <v>175</v>
      </c>
      <c r="I39" s="216"/>
      <c r="J39" s="213"/>
      <c r="K39" s="217"/>
      <c r="L39" s="217"/>
      <c r="M39" s="217"/>
      <c r="N39" s="217"/>
      <c r="O39" s="217" t="s">
        <v>402</v>
      </c>
      <c r="P39" s="213"/>
      <c r="Q39" s="155"/>
    </row>
    <row r="40" spans="2:17" ht="49.5" customHeight="1">
      <c r="B40" s="154" t="s">
        <v>171</v>
      </c>
      <c r="C40" s="195" t="s">
        <v>179</v>
      </c>
      <c r="D40" s="221" t="s">
        <v>180</v>
      </c>
      <c r="E40" s="197" t="s">
        <v>58</v>
      </c>
      <c r="F40" s="198" t="s">
        <v>181</v>
      </c>
      <c r="G40" s="197" t="s">
        <v>60</v>
      </c>
      <c r="H40" s="199" t="s">
        <v>102</v>
      </c>
      <c r="I40" s="209"/>
      <c r="J40" s="197"/>
      <c r="K40" s="201"/>
      <c r="L40" s="201"/>
      <c r="M40" s="201"/>
      <c r="N40" s="201"/>
      <c r="O40" s="201"/>
      <c r="P40" s="197"/>
      <c r="Q40" s="152"/>
    </row>
    <row r="41" spans="2:17" ht="50.1" customHeight="1">
      <c r="B41" s="151" t="s">
        <v>182</v>
      </c>
      <c r="C41" s="211" t="s">
        <v>183</v>
      </c>
      <c r="D41" s="212" t="s">
        <v>184</v>
      </c>
      <c r="E41" s="213" t="s">
        <v>58</v>
      </c>
      <c r="F41" s="218" t="s">
        <v>185</v>
      </c>
      <c r="G41" s="213" t="s">
        <v>60</v>
      </c>
      <c r="H41" s="215" t="s">
        <v>102</v>
      </c>
      <c r="I41" s="222"/>
      <c r="J41" s="213"/>
      <c r="K41" s="220" t="s">
        <v>403</v>
      </c>
      <c r="L41" s="217"/>
      <c r="M41" s="217"/>
      <c r="N41" s="217"/>
      <c r="O41" s="217"/>
      <c r="P41" s="213"/>
      <c r="Q41" s="155"/>
    </row>
    <row r="42" spans="2:17" ht="50.1" customHeight="1">
      <c r="B42" s="151" t="s">
        <v>182</v>
      </c>
      <c r="C42" s="195" t="s">
        <v>186</v>
      </c>
      <c r="D42" s="196" t="s">
        <v>187</v>
      </c>
      <c r="E42" s="197" t="s">
        <v>58</v>
      </c>
      <c r="F42" s="208" t="s">
        <v>188</v>
      </c>
      <c r="G42" s="197" t="s">
        <v>60</v>
      </c>
      <c r="H42" s="199" t="s">
        <v>61</v>
      </c>
      <c r="I42" s="209"/>
      <c r="J42" s="197"/>
      <c r="K42" s="201"/>
      <c r="L42" s="201"/>
      <c r="M42" s="201"/>
      <c r="N42" s="201"/>
      <c r="O42" s="201"/>
      <c r="P42" s="197"/>
      <c r="Q42" s="152"/>
    </row>
    <row r="43" spans="2:17" ht="50.1" customHeight="1">
      <c r="B43" s="151" t="s">
        <v>182</v>
      </c>
      <c r="C43" s="211" t="s">
        <v>189</v>
      </c>
      <c r="D43" s="212" t="s">
        <v>190</v>
      </c>
      <c r="E43" s="213" t="s">
        <v>58</v>
      </c>
      <c r="F43" s="210" t="s">
        <v>191</v>
      </c>
      <c r="G43" s="213" t="s">
        <v>60</v>
      </c>
      <c r="H43" s="215" t="s">
        <v>102</v>
      </c>
      <c r="I43" s="216"/>
      <c r="J43" s="213"/>
      <c r="K43" s="217"/>
      <c r="L43" s="217"/>
      <c r="M43" s="217"/>
      <c r="N43" s="217"/>
      <c r="O43" s="217"/>
      <c r="P43" s="213"/>
      <c r="Q43" s="155"/>
    </row>
    <row r="44" spans="2:17" ht="50.1" customHeight="1">
      <c r="B44" s="151" t="s">
        <v>182</v>
      </c>
      <c r="C44" s="195" t="s">
        <v>192</v>
      </c>
      <c r="D44" s="196" t="s">
        <v>193</v>
      </c>
      <c r="E44" s="197" t="s">
        <v>58</v>
      </c>
      <c r="F44" s="208" t="s">
        <v>194</v>
      </c>
      <c r="G44" s="197" t="s">
        <v>60</v>
      </c>
      <c r="H44" s="199" t="s">
        <v>61</v>
      </c>
      <c r="I44" s="209"/>
      <c r="J44" s="197"/>
      <c r="K44" s="201"/>
      <c r="L44" s="201"/>
      <c r="M44" s="201"/>
      <c r="N44" s="201"/>
      <c r="O44" s="201"/>
      <c r="P44" s="197"/>
      <c r="Q44" s="152"/>
    </row>
    <row r="45" spans="2:17" ht="50.1" customHeight="1">
      <c r="B45" s="151" t="s">
        <v>182</v>
      </c>
      <c r="C45" s="211" t="s">
        <v>195</v>
      </c>
      <c r="D45" s="212" t="s">
        <v>196</v>
      </c>
      <c r="E45" s="213" t="s">
        <v>83</v>
      </c>
      <c r="F45" s="214" t="s">
        <v>197</v>
      </c>
      <c r="G45" s="213" t="s">
        <v>60</v>
      </c>
      <c r="H45" s="215" t="s">
        <v>102</v>
      </c>
      <c r="I45" s="216"/>
      <c r="J45" s="213"/>
      <c r="K45" s="217"/>
      <c r="L45" s="217"/>
      <c r="M45" s="217"/>
      <c r="N45" s="217"/>
      <c r="O45" s="217"/>
      <c r="P45" s="213"/>
      <c r="Q45" s="155"/>
    </row>
    <row r="46" spans="2:17" ht="50.1" customHeight="1">
      <c r="B46" s="154" t="s">
        <v>198</v>
      </c>
      <c r="C46" s="195" t="s">
        <v>199</v>
      </c>
      <c r="D46" s="196" t="s">
        <v>200</v>
      </c>
      <c r="E46" s="195" t="s">
        <v>58</v>
      </c>
      <c r="F46" s="198" t="s">
        <v>201</v>
      </c>
      <c r="G46" s="197" t="s">
        <v>60</v>
      </c>
      <c r="H46" s="199" t="s">
        <v>61</v>
      </c>
      <c r="I46" s="209"/>
      <c r="J46" s="197"/>
      <c r="K46" s="201"/>
      <c r="L46" s="201"/>
      <c r="M46" s="201"/>
      <c r="N46" s="201"/>
      <c r="O46" s="201"/>
      <c r="P46" s="197"/>
      <c r="Q46" s="152"/>
    </row>
    <row r="47" spans="2:17" ht="50.1" customHeight="1">
      <c r="B47" s="154" t="s">
        <v>198</v>
      </c>
      <c r="C47" s="202" t="s">
        <v>202</v>
      </c>
      <c r="D47" s="219" t="s">
        <v>203</v>
      </c>
      <c r="E47" s="211" t="s">
        <v>58</v>
      </c>
      <c r="F47" s="214" t="s">
        <v>204</v>
      </c>
      <c r="G47" s="204" t="s">
        <v>60</v>
      </c>
      <c r="H47" s="223" t="s">
        <v>61</v>
      </c>
      <c r="I47" s="206"/>
      <c r="J47" s="204"/>
      <c r="K47" s="207"/>
      <c r="L47" s="207"/>
      <c r="M47" s="207"/>
      <c r="N47" s="207"/>
      <c r="O47" s="207"/>
      <c r="P47" s="204"/>
      <c r="Q47" s="153"/>
    </row>
    <row r="48" spans="2:17" ht="50.1" customHeight="1">
      <c r="B48" s="154" t="s">
        <v>198</v>
      </c>
      <c r="C48" s="195" t="s">
        <v>205</v>
      </c>
      <c r="D48" s="196" t="s">
        <v>206</v>
      </c>
      <c r="E48" s="195" t="s">
        <v>58</v>
      </c>
      <c r="F48" s="208" t="s">
        <v>207</v>
      </c>
      <c r="G48" s="197" t="s">
        <v>60</v>
      </c>
      <c r="H48" s="199" t="s">
        <v>102</v>
      </c>
      <c r="I48" s="209"/>
      <c r="J48" s="197"/>
      <c r="K48" s="201"/>
      <c r="L48" s="201"/>
      <c r="M48" s="201"/>
      <c r="N48" s="201"/>
      <c r="O48" s="201"/>
      <c r="P48" s="197"/>
      <c r="Q48" s="152"/>
    </row>
    <row r="49" spans="2:17" ht="50.1" customHeight="1">
      <c r="B49" s="154" t="s">
        <v>198</v>
      </c>
      <c r="C49" s="202" t="s">
        <v>208</v>
      </c>
      <c r="D49" s="212" t="s">
        <v>209</v>
      </c>
      <c r="E49" s="211" t="s">
        <v>58</v>
      </c>
      <c r="F49" s="218" t="s">
        <v>210</v>
      </c>
      <c r="G49" s="204" t="s">
        <v>60</v>
      </c>
      <c r="H49" s="223" t="s">
        <v>102</v>
      </c>
      <c r="I49" s="206"/>
      <c r="J49" s="204"/>
      <c r="K49" s="207"/>
      <c r="L49" s="207"/>
      <c r="M49" s="207"/>
      <c r="N49" s="207"/>
      <c r="O49" s="207"/>
      <c r="P49" s="204"/>
      <c r="Q49" s="153"/>
    </row>
    <row r="50" spans="2:17" ht="50.1" customHeight="1">
      <c r="B50" s="154" t="s">
        <v>198</v>
      </c>
      <c r="C50" s="195" t="s">
        <v>211</v>
      </c>
      <c r="D50" s="196" t="s">
        <v>212</v>
      </c>
      <c r="E50" s="195" t="s">
        <v>58</v>
      </c>
      <c r="F50" s="198" t="s">
        <v>213</v>
      </c>
      <c r="G50" s="197" t="s">
        <v>60</v>
      </c>
      <c r="H50" s="199" t="s">
        <v>102</v>
      </c>
      <c r="I50" s="209"/>
      <c r="J50" s="197"/>
      <c r="K50" s="201"/>
      <c r="L50" s="201"/>
      <c r="M50" s="201"/>
      <c r="N50" s="201"/>
      <c r="O50" s="201"/>
      <c r="P50" s="197"/>
      <c r="Q50" s="152"/>
    </row>
    <row r="51" spans="2:17" ht="68.25" customHeight="1">
      <c r="B51" s="154" t="s">
        <v>198</v>
      </c>
      <c r="C51" s="202" t="s">
        <v>214</v>
      </c>
      <c r="D51" s="212" t="s">
        <v>215</v>
      </c>
      <c r="E51" s="211" t="s">
        <v>58</v>
      </c>
      <c r="F51" s="214" t="s">
        <v>216</v>
      </c>
      <c r="G51" s="204" t="s">
        <v>60</v>
      </c>
      <c r="H51" s="223" t="s">
        <v>102</v>
      </c>
      <c r="I51" s="206"/>
      <c r="J51" s="204"/>
      <c r="K51" s="225" t="s">
        <v>404</v>
      </c>
      <c r="L51" s="207"/>
      <c r="M51" s="207"/>
      <c r="N51" s="207"/>
      <c r="O51" s="207"/>
      <c r="P51" s="204"/>
      <c r="Q51" s="153"/>
    </row>
    <row r="52" spans="2:17" ht="50.1" customHeight="1">
      <c r="B52" s="154" t="s">
        <v>198</v>
      </c>
      <c r="C52" s="195" t="s">
        <v>217</v>
      </c>
      <c r="D52" s="208" t="s">
        <v>218</v>
      </c>
      <c r="E52" s="195" t="s">
        <v>83</v>
      </c>
      <c r="F52" s="208" t="s">
        <v>219</v>
      </c>
      <c r="G52" s="197" t="s">
        <v>60</v>
      </c>
      <c r="H52" s="199" t="s">
        <v>61</v>
      </c>
      <c r="I52" s="209"/>
      <c r="J52" s="197"/>
      <c r="K52" s="201"/>
      <c r="L52" s="201"/>
      <c r="M52" s="201"/>
      <c r="N52" s="201"/>
      <c r="O52" s="201"/>
      <c r="P52" s="197"/>
      <c r="Q52" s="152"/>
    </row>
    <row r="53" spans="2:17" ht="50.1" customHeight="1">
      <c r="B53" s="154" t="s">
        <v>198</v>
      </c>
      <c r="C53" s="211" t="s">
        <v>220</v>
      </c>
      <c r="D53" s="218" t="s">
        <v>221</v>
      </c>
      <c r="E53" s="211" t="s">
        <v>83</v>
      </c>
      <c r="F53" s="214" t="s">
        <v>222</v>
      </c>
      <c r="G53" s="213" t="s">
        <v>60</v>
      </c>
      <c r="H53" s="215" t="s">
        <v>61</v>
      </c>
      <c r="I53" s="216"/>
      <c r="J53" s="213"/>
      <c r="K53" s="217"/>
      <c r="L53" s="217"/>
      <c r="M53" s="217"/>
      <c r="N53" s="217"/>
      <c r="O53" s="217"/>
      <c r="P53" s="213"/>
      <c r="Q53" s="155"/>
    </row>
    <row r="54" spans="2:17" ht="50.1" customHeight="1">
      <c r="B54" s="154" t="s">
        <v>198</v>
      </c>
      <c r="C54" s="195" t="s">
        <v>223</v>
      </c>
      <c r="D54" s="208" t="s">
        <v>224</v>
      </c>
      <c r="E54" s="195" t="s">
        <v>58</v>
      </c>
      <c r="F54" s="198" t="s">
        <v>225</v>
      </c>
      <c r="G54" s="197" t="s">
        <v>60</v>
      </c>
      <c r="H54" s="199" t="s">
        <v>175</v>
      </c>
      <c r="I54" s="209"/>
      <c r="J54" s="197"/>
      <c r="K54" s="201"/>
      <c r="L54" s="201"/>
      <c r="M54" s="201"/>
      <c r="N54" s="201"/>
      <c r="O54" s="201" t="s">
        <v>402</v>
      </c>
      <c r="P54" s="197"/>
      <c r="Q54" s="152"/>
    </row>
    <row r="55" spans="2:17" ht="50.1" customHeight="1">
      <c r="B55" s="154" t="s">
        <v>198</v>
      </c>
      <c r="C55" s="211" t="s">
        <v>228</v>
      </c>
      <c r="D55" s="218" t="s">
        <v>229</v>
      </c>
      <c r="E55" s="211" t="s">
        <v>58</v>
      </c>
      <c r="F55" s="214" t="s">
        <v>230</v>
      </c>
      <c r="G55" s="213" t="s">
        <v>60</v>
      </c>
      <c r="H55" s="215" t="s">
        <v>61</v>
      </c>
      <c r="I55" s="216"/>
      <c r="J55" s="213"/>
      <c r="K55" s="217"/>
      <c r="L55" s="217"/>
      <c r="M55" s="217"/>
      <c r="N55" s="217"/>
      <c r="O55" s="217"/>
      <c r="P55" s="213"/>
      <c r="Q55" s="155"/>
    </row>
    <row r="56" spans="2:17" ht="50.1" customHeight="1">
      <c r="B56" s="151" t="s">
        <v>231</v>
      </c>
      <c r="C56" s="195" t="s">
        <v>232</v>
      </c>
      <c r="D56" s="208" t="s">
        <v>233</v>
      </c>
      <c r="E56" s="195" t="s">
        <v>58</v>
      </c>
      <c r="F56" s="198" t="s">
        <v>234</v>
      </c>
      <c r="G56" s="197" t="s">
        <v>60</v>
      </c>
      <c r="H56" s="199" t="s">
        <v>102</v>
      </c>
      <c r="I56" s="209"/>
      <c r="J56" s="197"/>
      <c r="K56" s="201"/>
      <c r="L56" s="201"/>
      <c r="M56" s="201"/>
      <c r="N56" s="201"/>
      <c r="O56" s="201"/>
      <c r="P56" s="197"/>
      <c r="Q56" s="152"/>
    </row>
    <row r="57" spans="2:17" ht="163.5" customHeight="1">
      <c r="B57" s="151" t="s">
        <v>231</v>
      </c>
      <c r="C57" s="202" t="s">
        <v>235</v>
      </c>
      <c r="D57" s="210" t="s">
        <v>236</v>
      </c>
      <c r="E57" s="202" t="s">
        <v>58</v>
      </c>
      <c r="F57" s="205" t="s">
        <v>237</v>
      </c>
      <c r="G57" s="204" t="s">
        <v>60</v>
      </c>
      <c r="H57" s="223" t="s">
        <v>175</v>
      </c>
      <c r="I57" s="206"/>
      <c r="J57" s="204"/>
      <c r="K57" s="225" t="s">
        <v>405</v>
      </c>
      <c r="L57" s="228" t="s">
        <v>406</v>
      </c>
      <c r="M57" s="207"/>
      <c r="N57" s="207"/>
      <c r="O57" s="207" t="s">
        <v>402</v>
      </c>
      <c r="P57" s="204" t="s">
        <v>177</v>
      </c>
      <c r="Q57" s="153" t="s">
        <v>178</v>
      </c>
    </row>
    <row r="58" spans="2:17" ht="50.1" customHeight="1">
      <c r="B58" s="151" t="s">
        <v>231</v>
      </c>
      <c r="C58" s="195" t="s">
        <v>239</v>
      </c>
      <c r="D58" s="208" t="s">
        <v>240</v>
      </c>
      <c r="E58" s="195" t="s">
        <v>58</v>
      </c>
      <c r="F58" s="198" t="s">
        <v>241</v>
      </c>
      <c r="G58" s="197" t="s">
        <v>60</v>
      </c>
      <c r="H58" s="199" t="s">
        <v>102</v>
      </c>
      <c r="I58" s="209"/>
      <c r="J58" s="197"/>
      <c r="K58" s="201"/>
      <c r="L58" s="201"/>
      <c r="M58" s="201"/>
      <c r="N58" s="201"/>
      <c r="O58" s="201"/>
      <c r="P58" s="197"/>
      <c r="Q58" s="152"/>
    </row>
    <row r="59" spans="2:17" ht="50.1" customHeight="1">
      <c r="B59" s="151" t="s">
        <v>231</v>
      </c>
      <c r="C59" s="202" t="s">
        <v>242</v>
      </c>
      <c r="D59" s="210" t="s">
        <v>243</v>
      </c>
      <c r="E59" s="202" t="s">
        <v>58</v>
      </c>
      <c r="F59" s="205" t="s">
        <v>244</v>
      </c>
      <c r="G59" s="204" t="s">
        <v>60</v>
      </c>
      <c r="H59" s="223" t="s">
        <v>61</v>
      </c>
      <c r="I59" s="206"/>
      <c r="J59" s="204"/>
      <c r="K59" s="207"/>
      <c r="L59" s="207"/>
      <c r="M59" s="207"/>
      <c r="N59" s="207"/>
      <c r="O59" s="207"/>
      <c r="P59" s="204"/>
      <c r="Q59" s="153"/>
    </row>
    <row r="60" spans="2:17" ht="50.1" customHeight="1">
      <c r="B60" s="154" t="s">
        <v>245</v>
      </c>
      <c r="C60" s="195" t="s">
        <v>246</v>
      </c>
      <c r="D60" s="208" t="s">
        <v>247</v>
      </c>
      <c r="E60" s="195" t="s">
        <v>58</v>
      </c>
      <c r="F60" s="198" t="s">
        <v>248</v>
      </c>
      <c r="G60" s="197" t="s">
        <v>60</v>
      </c>
      <c r="H60" s="199" t="s">
        <v>102</v>
      </c>
      <c r="I60" s="209"/>
      <c r="J60" s="197"/>
      <c r="K60" s="201"/>
      <c r="L60" s="201"/>
      <c r="M60" s="201"/>
      <c r="N60" s="201"/>
      <c r="O60" s="201"/>
      <c r="P60" s="197"/>
      <c r="Q60" s="152"/>
    </row>
    <row r="61" spans="2:17" ht="50.1" customHeight="1">
      <c r="B61" s="154" t="s">
        <v>245</v>
      </c>
      <c r="C61" s="202" t="s">
        <v>249</v>
      </c>
      <c r="D61" s="226" t="s">
        <v>250</v>
      </c>
      <c r="E61" s="202" t="s">
        <v>58</v>
      </c>
      <c r="F61" s="205" t="s">
        <v>251</v>
      </c>
      <c r="G61" s="204" t="s">
        <v>60</v>
      </c>
      <c r="H61" s="223" t="s">
        <v>102</v>
      </c>
      <c r="I61" s="206"/>
      <c r="J61" s="204"/>
      <c r="K61" s="207"/>
      <c r="L61" s="207"/>
      <c r="M61" s="207"/>
      <c r="N61" s="207"/>
      <c r="O61" s="207"/>
      <c r="P61" s="204"/>
      <c r="Q61" s="153"/>
    </row>
    <row r="62" spans="2:17" ht="50.1" customHeight="1">
      <c r="B62" s="154" t="s">
        <v>245</v>
      </c>
      <c r="C62" s="195" t="s">
        <v>252</v>
      </c>
      <c r="D62" s="208" t="s">
        <v>253</v>
      </c>
      <c r="E62" s="195" t="s">
        <v>58</v>
      </c>
      <c r="F62" s="198" t="s">
        <v>254</v>
      </c>
      <c r="G62" s="197" t="s">
        <v>60</v>
      </c>
      <c r="H62" s="199" t="s">
        <v>102</v>
      </c>
      <c r="I62" s="209"/>
      <c r="J62" s="197"/>
      <c r="K62" s="201"/>
      <c r="L62" s="201"/>
      <c r="M62" s="201"/>
      <c r="N62" s="201"/>
      <c r="O62" s="201"/>
      <c r="P62" s="197"/>
      <c r="Q62" s="152"/>
    </row>
    <row r="63" spans="2:17" ht="50.1" customHeight="1">
      <c r="B63" s="154" t="s">
        <v>245</v>
      </c>
      <c r="C63" s="202" t="s">
        <v>255</v>
      </c>
      <c r="D63" s="210" t="s">
        <v>256</v>
      </c>
      <c r="E63" s="202" t="s">
        <v>83</v>
      </c>
      <c r="F63" s="205" t="s">
        <v>257</v>
      </c>
      <c r="G63" s="204" t="s">
        <v>60</v>
      </c>
      <c r="H63" s="223" t="s">
        <v>102</v>
      </c>
      <c r="I63" s="206"/>
      <c r="J63" s="204"/>
      <c r="K63" s="207"/>
      <c r="L63" s="207"/>
      <c r="M63" s="207"/>
      <c r="N63" s="207"/>
      <c r="O63" s="207"/>
      <c r="P63" s="204"/>
      <c r="Q63" s="153"/>
    </row>
    <row r="64" spans="2:17" ht="50.1" customHeight="1">
      <c r="B64" s="154" t="s">
        <v>245</v>
      </c>
      <c r="C64" s="195" t="s">
        <v>258</v>
      </c>
      <c r="D64" s="208" t="s">
        <v>259</v>
      </c>
      <c r="E64" s="195" t="s">
        <v>83</v>
      </c>
      <c r="F64" s="198" t="s">
        <v>260</v>
      </c>
      <c r="G64" s="197" t="s">
        <v>60</v>
      </c>
      <c r="H64" s="199" t="s">
        <v>102</v>
      </c>
      <c r="I64" s="209"/>
      <c r="J64" s="197"/>
      <c r="K64" s="201"/>
      <c r="L64" s="201"/>
      <c r="M64" s="201"/>
      <c r="N64" s="201"/>
      <c r="O64" s="201"/>
      <c r="P64" s="197"/>
      <c r="Q64" s="152"/>
    </row>
    <row r="65" spans="2:17" ht="50.1" customHeight="1">
      <c r="B65" s="154" t="s">
        <v>245</v>
      </c>
      <c r="C65" s="211" t="s">
        <v>261</v>
      </c>
      <c r="D65" s="218" t="s">
        <v>262</v>
      </c>
      <c r="E65" s="211" t="s">
        <v>58</v>
      </c>
      <c r="F65" s="214" t="s">
        <v>263</v>
      </c>
      <c r="G65" s="213" t="s">
        <v>60</v>
      </c>
      <c r="H65" s="215" t="s">
        <v>61</v>
      </c>
      <c r="I65" s="216"/>
      <c r="J65" s="213"/>
      <c r="K65" s="217"/>
      <c r="L65" s="217"/>
      <c r="M65" s="217"/>
      <c r="N65" s="217"/>
      <c r="O65" s="217"/>
      <c r="P65" s="213"/>
      <c r="Q65" s="155"/>
    </row>
    <row r="66" spans="2:17" ht="50.1" customHeight="1">
      <c r="B66" s="154" t="s">
        <v>245</v>
      </c>
      <c r="C66" s="195" t="s">
        <v>264</v>
      </c>
      <c r="D66" s="208" t="s">
        <v>265</v>
      </c>
      <c r="E66" s="195" t="s">
        <v>58</v>
      </c>
      <c r="F66" s="198" t="s">
        <v>266</v>
      </c>
      <c r="G66" s="197" t="s">
        <v>60</v>
      </c>
      <c r="H66" s="199" t="s">
        <v>102</v>
      </c>
      <c r="I66" s="209"/>
      <c r="J66" s="197"/>
      <c r="K66" s="201"/>
      <c r="L66" s="201"/>
      <c r="M66" s="201"/>
      <c r="N66" s="201"/>
      <c r="O66" s="201"/>
      <c r="P66" s="197"/>
      <c r="Q66" s="152"/>
    </row>
    <row r="67" spans="2:17" ht="50.1" customHeight="1">
      <c r="B67" s="154" t="s">
        <v>245</v>
      </c>
      <c r="C67" s="211" t="s">
        <v>267</v>
      </c>
      <c r="D67" s="218" t="s">
        <v>268</v>
      </c>
      <c r="E67" s="211" t="s">
        <v>58</v>
      </c>
      <c r="F67" s="218" t="s">
        <v>269</v>
      </c>
      <c r="G67" s="213" t="s">
        <v>60</v>
      </c>
      <c r="H67" s="215" t="s">
        <v>102</v>
      </c>
      <c r="I67" s="216"/>
      <c r="J67" s="213"/>
      <c r="K67" s="217"/>
      <c r="L67" s="217"/>
      <c r="M67" s="217"/>
      <c r="N67" s="217"/>
      <c r="O67" s="217"/>
      <c r="P67" s="213"/>
      <c r="Q67" s="155"/>
    </row>
    <row r="68" spans="2:17" ht="50.1" customHeight="1">
      <c r="B68" s="154" t="s">
        <v>245</v>
      </c>
      <c r="C68" s="195" t="s">
        <v>270</v>
      </c>
      <c r="D68" s="208" t="s">
        <v>271</v>
      </c>
      <c r="E68" s="195" t="s">
        <v>58</v>
      </c>
      <c r="F68" s="198" t="s">
        <v>272</v>
      </c>
      <c r="G68" s="197" t="s">
        <v>60</v>
      </c>
      <c r="H68" s="199" t="s">
        <v>61</v>
      </c>
      <c r="I68" s="216"/>
      <c r="J68" s="197"/>
      <c r="K68" s="201"/>
      <c r="L68" s="201"/>
      <c r="M68" s="201"/>
      <c r="N68" s="201"/>
      <c r="O68" s="201"/>
      <c r="P68" s="197"/>
      <c r="Q68" s="152"/>
    </row>
    <row r="69" spans="2:17" ht="50.1" customHeight="1">
      <c r="B69" s="154" t="s">
        <v>245</v>
      </c>
      <c r="C69" s="211" t="s">
        <v>273</v>
      </c>
      <c r="D69" s="218" t="s">
        <v>274</v>
      </c>
      <c r="E69" s="211" t="s">
        <v>58</v>
      </c>
      <c r="F69" s="214" t="s">
        <v>275</v>
      </c>
      <c r="G69" s="213" t="s">
        <v>60</v>
      </c>
      <c r="H69" s="215" t="s">
        <v>61</v>
      </c>
      <c r="I69" s="216"/>
      <c r="J69" s="213"/>
      <c r="K69" s="217"/>
      <c r="L69" s="217"/>
      <c r="M69" s="217"/>
      <c r="N69" s="217"/>
      <c r="O69" s="217"/>
      <c r="P69" s="213"/>
      <c r="Q69" s="155"/>
    </row>
    <row r="70" spans="2:17" ht="50.1" customHeight="1">
      <c r="B70" s="154" t="s">
        <v>245</v>
      </c>
      <c r="C70" s="195" t="s">
        <v>276</v>
      </c>
      <c r="D70" s="227" t="s">
        <v>277</v>
      </c>
      <c r="E70" s="195" t="s">
        <v>83</v>
      </c>
      <c r="F70" s="198" t="s">
        <v>278</v>
      </c>
      <c r="G70" s="197" t="s">
        <v>60</v>
      </c>
      <c r="H70" s="199" t="s">
        <v>102</v>
      </c>
      <c r="I70" s="216"/>
      <c r="J70" s="197"/>
      <c r="K70" s="201"/>
      <c r="L70" s="201"/>
      <c r="M70" s="201"/>
      <c r="N70" s="201"/>
      <c r="O70" s="201"/>
      <c r="P70" s="197"/>
      <c r="Q70" s="152"/>
    </row>
    <row r="71" spans="2:17" ht="50.1" customHeight="1">
      <c r="B71" s="154" t="s">
        <v>245</v>
      </c>
      <c r="C71" s="202" t="s">
        <v>279</v>
      </c>
      <c r="D71" s="218" t="s">
        <v>280</v>
      </c>
      <c r="E71" s="211" t="s">
        <v>83</v>
      </c>
      <c r="F71" s="214" t="s">
        <v>281</v>
      </c>
      <c r="G71" s="204" t="s">
        <v>60</v>
      </c>
      <c r="H71" s="223" t="s">
        <v>102</v>
      </c>
      <c r="I71" s="206"/>
      <c r="J71" s="204"/>
      <c r="K71" s="207"/>
      <c r="L71" s="207"/>
      <c r="M71" s="207"/>
      <c r="N71" s="207"/>
      <c r="O71" s="207"/>
      <c r="P71" s="204"/>
      <c r="Q71" s="153"/>
    </row>
    <row r="72" spans="2:17" ht="50.1" customHeight="1">
      <c r="B72" s="154" t="s">
        <v>245</v>
      </c>
      <c r="C72" s="195" t="s">
        <v>282</v>
      </c>
      <c r="D72" s="208" t="s">
        <v>283</v>
      </c>
      <c r="E72" s="195" t="s">
        <v>83</v>
      </c>
      <c r="F72" s="198" t="s">
        <v>284</v>
      </c>
      <c r="G72" s="197" t="s">
        <v>60</v>
      </c>
      <c r="H72" s="199" t="s">
        <v>61</v>
      </c>
      <c r="I72" s="209"/>
      <c r="J72" s="197"/>
      <c r="K72" s="201"/>
      <c r="L72" s="201"/>
      <c r="M72" s="201"/>
      <c r="N72" s="201"/>
      <c r="O72" s="201"/>
      <c r="P72" s="197"/>
      <c r="Q72" s="152"/>
    </row>
    <row r="73" spans="2:17" ht="50.1" customHeight="1">
      <c r="B73" s="154" t="s">
        <v>245</v>
      </c>
      <c r="C73" s="202" t="s">
        <v>285</v>
      </c>
      <c r="D73" s="218" t="s">
        <v>286</v>
      </c>
      <c r="E73" s="211" t="s">
        <v>58</v>
      </c>
      <c r="F73" s="214" t="s">
        <v>287</v>
      </c>
      <c r="G73" s="204" t="s">
        <v>60</v>
      </c>
      <c r="H73" s="223" t="s">
        <v>61</v>
      </c>
      <c r="I73" s="206"/>
      <c r="J73" s="204"/>
      <c r="K73" s="207"/>
      <c r="L73" s="207"/>
      <c r="M73" s="207"/>
      <c r="N73" s="207"/>
      <c r="O73" s="207"/>
      <c r="P73" s="204"/>
      <c r="Q73" s="153"/>
    </row>
    <row r="74" spans="2:17" ht="50.1" customHeight="1">
      <c r="B74" s="151" t="s">
        <v>288</v>
      </c>
      <c r="C74" s="195" t="s">
        <v>289</v>
      </c>
      <c r="D74" s="208" t="s">
        <v>290</v>
      </c>
      <c r="E74" s="195" t="s">
        <v>58</v>
      </c>
      <c r="F74" s="208" t="s">
        <v>291</v>
      </c>
      <c r="G74" s="197" t="s">
        <v>60</v>
      </c>
      <c r="H74" s="199" t="s">
        <v>102</v>
      </c>
      <c r="I74" s="209"/>
      <c r="J74" s="197"/>
      <c r="K74" s="201"/>
      <c r="L74" s="201"/>
      <c r="M74" s="201"/>
      <c r="N74" s="201"/>
      <c r="O74" s="201"/>
      <c r="P74" s="197"/>
      <c r="Q74" s="152"/>
    </row>
    <row r="75" spans="2:17" ht="50.1" customHeight="1">
      <c r="B75" s="151" t="s">
        <v>288</v>
      </c>
      <c r="C75" s="211" t="s">
        <v>292</v>
      </c>
      <c r="D75" s="218" t="s">
        <v>293</v>
      </c>
      <c r="E75" s="211" t="s">
        <v>58</v>
      </c>
      <c r="F75" s="214" t="s">
        <v>294</v>
      </c>
      <c r="G75" s="213" t="s">
        <v>60</v>
      </c>
      <c r="H75" s="215" t="s">
        <v>102</v>
      </c>
      <c r="I75" s="209"/>
      <c r="J75" s="213"/>
      <c r="K75" s="217"/>
      <c r="L75" s="217"/>
      <c r="M75" s="217"/>
      <c r="N75" s="217"/>
      <c r="O75" s="217"/>
      <c r="P75" s="213"/>
      <c r="Q75" s="155"/>
    </row>
    <row r="76" spans="2:17" ht="50.1" customHeight="1">
      <c r="B76" s="151" t="s">
        <v>288</v>
      </c>
      <c r="C76" s="195" t="s">
        <v>295</v>
      </c>
      <c r="D76" s="208" t="s">
        <v>296</v>
      </c>
      <c r="E76" s="195" t="s">
        <v>83</v>
      </c>
      <c r="F76" s="198" t="s">
        <v>297</v>
      </c>
      <c r="G76" s="197" t="s">
        <v>60</v>
      </c>
      <c r="H76" s="199" t="s">
        <v>102</v>
      </c>
      <c r="I76" s="209"/>
      <c r="J76" s="197"/>
      <c r="K76" s="201"/>
      <c r="L76" s="201"/>
      <c r="M76" s="201"/>
      <c r="N76" s="201"/>
      <c r="O76" s="201"/>
      <c r="P76" s="197"/>
      <c r="Q76" s="152"/>
    </row>
    <row r="77" spans="2:17" ht="50.1" customHeight="1">
      <c r="B77" s="151" t="s">
        <v>288</v>
      </c>
      <c r="C77" s="211" t="s">
        <v>298</v>
      </c>
      <c r="D77" s="218" t="s">
        <v>299</v>
      </c>
      <c r="E77" s="211" t="s">
        <v>83</v>
      </c>
      <c r="F77" s="214" t="s">
        <v>300</v>
      </c>
      <c r="G77" s="213" t="s">
        <v>60</v>
      </c>
      <c r="H77" s="215" t="s">
        <v>102</v>
      </c>
      <c r="I77" s="209"/>
      <c r="J77" s="213"/>
      <c r="K77" s="217"/>
      <c r="L77" s="217"/>
      <c r="M77" s="217"/>
      <c r="N77" s="217"/>
      <c r="O77" s="217"/>
      <c r="P77" s="213"/>
      <c r="Q77" s="155"/>
    </row>
    <row r="78" spans="2:17" ht="50.1" customHeight="1">
      <c r="B78" s="151" t="s">
        <v>288</v>
      </c>
      <c r="C78" s="195" t="s">
        <v>301</v>
      </c>
      <c r="D78" s="208" t="s">
        <v>302</v>
      </c>
      <c r="E78" s="195" t="s">
        <v>58</v>
      </c>
      <c r="F78" s="198" t="s">
        <v>303</v>
      </c>
      <c r="G78" s="197" t="s">
        <v>60</v>
      </c>
      <c r="H78" s="199" t="s">
        <v>61</v>
      </c>
      <c r="I78" s="209"/>
      <c r="J78" s="197"/>
      <c r="K78" s="201"/>
      <c r="L78" s="201"/>
      <c r="M78" s="201"/>
      <c r="N78" s="201"/>
      <c r="O78" s="201"/>
      <c r="P78" s="197"/>
      <c r="Q78" s="152"/>
    </row>
    <row r="79" spans="2:17" ht="50.1" customHeight="1">
      <c r="B79" s="151" t="s">
        <v>288</v>
      </c>
      <c r="C79" s="202" t="s">
        <v>304</v>
      </c>
      <c r="D79" s="226" t="s">
        <v>305</v>
      </c>
      <c r="E79" s="202" t="s">
        <v>58</v>
      </c>
      <c r="F79" s="205" t="s">
        <v>306</v>
      </c>
      <c r="G79" s="204" t="s">
        <v>60</v>
      </c>
      <c r="H79" s="223" t="s">
        <v>61</v>
      </c>
      <c r="I79" s="209"/>
      <c r="J79" s="204"/>
      <c r="K79" s="207"/>
      <c r="L79" s="207"/>
      <c r="M79" s="207"/>
      <c r="N79" s="207"/>
      <c r="O79" s="207"/>
      <c r="P79" s="204"/>
      <c r="Q79" s="153"/>
    </row>
    <row r="80" spans="2:17" ht="50.1" customHeight="1">
      <c r="B80" s="151" t="s">
        <v>288</v>
      </c>
      <c r="C80" s="195" t="s">
        <v>307</v>
      </c>
      <c r="D80" s="208" t="s">
        <v>308</v>
      </c>
      <c r="E80" s="195" t="s">
        <v>58</v>
      </c>
      <c r="F80" s="198" t="s">
        <v>309</v>
      </c>
      <c r="G80" s="197" t="s">
        <v>60</v>
      </c>
      <c r="H80" s="199" t="s">
        <v>61</v>
      </c>
      <c r="I80" s="209"/>
      <c r="J80" s="197"/>
      <c r="K80" s="201"/>
      <c r="L80" s="201"/>
      <c r="M80" s="201"/>
      <c r="N80" s="201"/>
      <c r="O80" s="201"/>
      <c r="P80" s="197"/>
      <c r="Q80" s="152"/>
    </row>
    <row r="81" spans="2:17" ht="50.1" customHeight="1">
      <c r="B81" s="151" t="s">
        <v>288</v>
      </c>
      <c r="C81" s="202" t="s">
        <v>310</v>
      </c>
      <c r="D81" s="210" t="s">
        <v>311</v>
      </c>
      <c r="E81" s="202" t="s">
        <v>58</v>
      </c>
      <c r="F81" s="205" t="s">
        <v>312</v>
      </c>
      <c r="G81" s="204" t="s">
        <v>60</v>
      </c>
      <c r="H81" s="223" t="s">
        <v>61</v>
      </c>
      <c r="I81" s="209"/>
      <c r="J81" s="204"/>
      <c r="K81" s="207"/>
      <c r="L81" s="207"/>
      <c r="M81" s="207"/>
      <c r="N81" s="207"/>
      <c r="O81" s="207"/>
      <c r="P81" s="204"/>
      <c r="Q81" s="153"/>
    </row>
    <row r="82" spans="2:17" ht="50.1" customHeight="1">
      <c r="B82" s="151" t="s">
        <v>288</v>
      </c>
      <c r="C82" s="195" t="s">
        <v>313</v>
      </c>
      <c r="D82" s="208" t="s">
        <v>314</v>
      </c>
      <c r="E82" s="195" t="s">
        <v>58</v>
      </c>
      <c r="F82" s="208" t="s">
        <v>315</v>
      </c>
      <c r="G82" s="197" t="s">
        <v>60</v>
      </c>
      <c r="H82" s="199" t="s">
        <v>102</v>
      </c>
      <c r="I82" s="209"/>
      <c r="J82" s="197"/>
      <c r="K82" s="201"/>
      <c r="L82" s="201"/>
      <c r="M82" s="201"/>
      <c r="N82" s="201"/>
      <c r="O82" s="201"/>
      <c r="P82" s="197"/>
      <c r="Q82" s="152"/>
    </row>
    <row r="83" spans="2:17" ht="45" customHeight="1">
      <c r="B83" s="151" t="s">
        <v>288</v>
      </c>
      <c r="C83" s="211" t="s">
        <v>316</v>
      </c>
      <c r="D83" s="218" t="s">
        <v>317</v>
      </c>
      <c r="E83" s="211" t="s">
        <v>58</v>
      </c>
      <c r="F83" s="218" t="s">
        <v>318</v>
      </c>
      <c r="G83" s="213" t="s">
        <v>60</v>
      </c>
      <c r="H83" s="199" t="s">
        <v>102</v>
      </c>
      <c r="I83" s="209"/>
      <c r="J83" s="213"/>
      <c r="K83" s="229"/>
      <c r="L83" s="217"/>
      <c r="M83" s="217"/>
      <c r="N83" s="217"/>
      <c r="O83" s="217"/>
      <c r="P83" s="213"/>
      <c r="Q83" s="155"/>
    </row>
    <row r="84" spans="2:17" ht="50.1" customHeight="1">
      <c r="B84" s="151" t="s">
        <v>288</v>
      </c>
      <c r="C84" s="195" t="s">
        <v>319</v>
      </c>
      <c r="D84" s="208" t="s">
        <v>320</v>
      </c>
      <c r="E84" s="195" t="s">
        <v>83</v>
      </c>
      <c r="F84" s="198" t="s">
        <v>321</v>
      </c>
      <c r="G84" s="197" t="s">
        <v>60</v>
      </c>
      <c r="H84" s="199" t="s">
        <v>102</v>
      </c>
      <c r="I84" s="209"/>
      <c r="J84" s="197"/>
      <c r="K84" s="201"/>
      <c r="L84" s="201"/>
      <c r="M84" s="201"/>
      <c r="N84" s="201"/>
      <c r="O84" s="201"/>
      <c r="P84" s="197"/>
      <c r="Q84" s="152"/>
    </row>
    <row r="85" spans="2:17" ht="50.1" customHeight="1">
      <c r="B85" s="151" t="s">
        <v>288</v>
      </c>
      <c r="C85" s="202" t="s">
        <v>322</v>
      </c>
      <c r="D85" s="226" t="s">
        <v>323</v>
      </c>
      <c r="E85" s="202" t="s">
        <v>83</v>
      </c>
      <c r="F85" s="210" t="s">
        <v>324</v>
      </c>
      <c r="G85" s="204" t="s">
        <v>60</v>
      </c>
      <c r="H85" s="223" t="s">
        <v>61</v>
      </c>
      <c r="I85" s="209"/>
      <c r="J85" s="204"/>
      <c r="K85" s="207"/>
      <c r="L85" s="207"/>
      <c r="M85" s="207"/>
      <c r="N85" s="207"/>
      <c r="O85" s="207"/>
      <c r="P85" s="204"/>
      <c r="Q85" s="153"/>
    </row>
    <row r="86" spans="2:17" ht="50.1" customHeight="1">
      <c r="B86" s="151" t="s">
        <v>288</v>
      </c>
      <c r="C86" s="195" t="s">
        <v>325</v>
      </c>
      <c r="D86" s="208" t="s">
        <v>326</v>
      </c>
      <c r="E86" s="195" t="s">
        <v>83</v>
      </c>
      <c r="F86" s="198" t="s">
        <v>327</v>
      </c>
      <c r="G86" s="197" t="s">
        <v>60</v>
      </c>
      <c r="H86" s="199" t="s">
        <v>61</v>
      </c>
      <c r="I86" s="209"/>
      <c r="J86" s="197"/>
      <c r="K86" s="201"/>
      <c r="L86" s="201"/>
      <c r="M86" s="201"/>
      <c r="N86" s="201"/>
      <c r="O86" s="201"/>
      <c r="P86" s="197"/>
      <c r="Q86" s="152"/>
    </row>
    <row r="87" spans="2:17" ht="50.1" customHeight="1">
      <c r="B87" s="154" t="s">
        <v>328</v>
      </c>
      <c r="C87" s="211" t="s">
        <v>329</v>
      </c>
      <c r="D87" s="218" t="s">
        <v>330</v>
      </c>
      <c r="E87" s="211" t="s">
        <v>83</v>
      </c>
      <c r="F87" s="218" t="s">
        <v>331</v>
      </c>
      <c r="G87" s="213" t="s">
        <v>60</v>
      </c>
      <c r="H87" s="199" t="s">
        <v>61</v>
      </c>
      <c r="I87" s="216"/>
      <c r="J87" s="213"/>
      <c r="K87" s="217"/>
      <c r="L87" s="217"/>
      <c r="M87" s="217"/>
      <c r="N87" s="217"/>
      <c r="O87" s="217"/>
      <c r="P87" s="213"/>
      <c r="Q87" s="155"/>
    </row>
    <row r="88" spans="2:17" ht="50.1" customHeight="1">
      <c r="B88" s="154" t="s">
        <v>328</v>
      </c>
      <c r="C88" s="195" t="s">
        <v>332</v>
      </c>
      <c r="D88" s="208" t="s">
        <v>333</v>
      </c>
      <c r="E88" s="195" t="s">
        <v>83</v>
      </c>
      <c r="F88" s="198" t="s">
        <v>334</v>
      </c>
      <c r="G88" s="197" t="s">
        <v>60</v>
      </c>
      <c r="H88" s="199" t="s">
        <v>61</v>
      </c>
      <c r="I88" s="209"/>
      <c r="J88" s="197"/>
      <c r="K88" s="201"/>
      <c r="L88" s="201"/>
      <c r="M88" s="201"/>
      <c r="N88" s="201"/>
      <c r="O88" s="201"/>
      <c r="P88" s="197"/>
      <c r="Q88" s="152"/>
    </row>
    <row r="89" spans="2:17" ht="50.1" customHeight="1">
      <c r="B89" s="154" t="s">
        <v>328</v>
      </c>
      <c r="C89" s="202" t="s">
        <v>335</v>
      </c>
      <c r="D89" s="210" t="s">
        <v>336</v>
      </c>
      <c r="E89" s="202" t="s">
        <v>83</v>
      </c>
      <c r="F89" s="205" t="s">
        <v>337</v>
      </c>
      <c r="G89" s="204" t="s">
        <v>60</v>
      </c>
      <c r="H89" s="223" t="s">
        <v>61</v>
      </c>
      <c r="I89" s="206"/>
      <c r="J89" s="204"/>
      <c r="K89" s="207"/>
      <c r="L89" s="207"/>
      <c r="M89" s="207"/>
      <c r="N89" s="207"/>
      <c r="O89" s="207"/>
      <c r="P89" s="204"/>
      <c r="Q89" s="153"/>
    </row>
    <row r="90" spans="2:17" ht="50.1" customHeight="1">
      <c r="B90" s="154" t="s">
        <v>328</v>
      </c>
      <c r="C90" s="195" t="s">
        <v>338</v>
      </c>
      <c r="D90" s="208" t="s">
        <v>339</v>
      </c>
      <c r="E90" s="195" t="s">
        <v>83</v>
      </c>
      <c r="F90" s="198" t="s">
        <v>340</v>
      </c>
      <c r="G90" s="197" t="s">
        <v>60</v>
      </c>
      <c r="H90" s="199" t="s">
        <v>61</v>
      </c>
      <c r="I90" s="209"/>
      <c r="J90" s="197"/>
      <c r="K90" s="201"/>
      <c r="L90" s="201"/>
      <c r="M90" s="201"/>
      <c r="N90" s="201"/>
      <c r="O90" s="201"/>
      <c r="P90" s="197"/>
      <c r="Q90" s="152"/>
    </row>
    <row r="91" spans="2:17" ht="9" customHeight="1">
      <c r="B91" s="154" t="s">
        <v>328</v>
      </c>
      <c r="C91" s="211" t="s">
        <v>341</v>
      </c>
      <c r="D91" s="218" t="s">
        <v>342</v>
      </c>
      <c r="E91" s="211" t="s">
        <v>83</v>
      </c>
      <c r="F91" s="214" t="s">
        <v>343</v>
      </c>
      <c r="G91" s="213" t="s">
        <v>60</v>
      </c>
      <c r="H91" s="215" t="s">
        <v>61</v>
      </c>
      <c r="I91" s="216"/>
      <c r="J91" s="213"/>
      <c r="K91" s="217"/>
      <c r="L91" s="217"/>
      <c r="M91" s="217"/>
      <c r="N91" s="217"/>
      <c r="O91" s="217"/>
      <c r="P91" s="213"/>
      <c r="Q91" s="155"/>
    </row>
    <row r="92" spans="2:17" ht="50.1" customHeight="1">
      <c r="B92" s="154" t="s">
        <v>328</v>
      </c>
      <c r="C92" s="195" t="s">
        <v>344</v>
      </c>
      <c r="D92" s="208" t="s">
        <v>345</v>
      </c>
      <c r="E92" s="195" t="s">
        <v>58</v>
      </c>
      <c r="F92" s="208" t="s">
        <v>346</v>
      </c>
      <c r="G92" s="197" t="s">
        <v>60</v>
      </c>
      <c r="H92" s="199" t="s">
        <v>175</v>
      </c>
      <c r="I92" s="209"/>
      <c r="J92" s="197"/>
      <c r="K92" s="224" t="s">
        <v>407</v>
      </c>
      <c r="L92" s="201"/>
      <c r="M92" s="201"/>
      <c r="N92" s="201"/>
      <c r="O92" s="201"/>
      <c r="P92" s="197" t="s">
        <v>177</v>
      </c>
      <c r="Q92" s="152" t="s">
        <v>178</v>
      </c>
    </row>
    <row r="93" spans="2:17" ht="50.1" customHeight="1">
      <c r="B93" s="154" t="s">
        <v>328</v>
      </c>
      <c r="C93" s="211" t="s">
        <v>347</v>
      </c>
      <c r="D93" s="218" t="s">
        <v>348</v>
      </c>
      <c r="E93" s="211" t="s">
        <v>58</v>
      </c>
      <c r="F93" s="214" t="s">
        <v>349</v>
      </c>
      <c r="G93" s="213" t="s">
        <v>60</v>
      </c>
      <c r="H93" s="199" t="s">
        <v>61</v>
      </c>
      <c r="I93" s="216"/>
      <c r="J93" s="213"/>
      <c r="K93" s="217"/>
      <c r="L93" s="217"/>
      <c r="M93" s="217"/>
      <c r="N93" s="217"/>
      <c r="O93" s="217"/>
      <c r="P93" s="213"/>
      <c r="Q93" s="155"/>
    </row>
    <row r="94" spans="2:17" ht="50.1" customHeight="1">
      <c r="B94" s="154" t="s">
        <v>328</v>
      </c>
      <c r="C94" s="195" t="s">
        <v>350</v>
      </c>
      <c r="D94" s="208" t="s">
        <v>351</v>
      </c>
      <c r="E94" s="195" t="s">
        <v>58</v>
      </c>
      <c r="F94" s="198" t="s">
        <v>352</v>
      </c>
      <c r="G94" s="197" t="s">
        <v>60</v>
      </c>
      <c r="H94" s="199" t="s">
        <v>102</v>
      </c>
      <c r="I94" s="209"/>
      <c r="J94" s="197"/>
      <c r="K94" s="201"/>
      <c r="L94" s="201"/>
      <c r="M94" s="201"/>
      <c r="N94" s="201"/>
      <c r="O94" s="201"/>
      <c r="P94" s="197"/>
      <c r="Q94" s="152"/>
    </row>
    <row r="95" spans="2:17" ht="50.1" customHeight="1">
      <c r="B95" s="154" t="s">
        <v>328</v>
      </c>
      <c r="C95" s="202" t="s">
        <v>353</v>
      </c>
      <c r="D95" s="210" t="s">
        <v>354</v>
      </c>
      <c r="E95" s="202" t="s">
        <v>58</v>
      </c>
      <c r="F95" s="210" t="s">
        <v>355</v>
      </c>
      <c r="G95" s="204" t="s">
        <v>60</v>
      </c>
      <c r="H95" s="223" t="s">
        <v>102</v>
      </c>
      <c r="I95" s="206"/>
      <c r="J95" s="204"/>
      <c r="K95" s="207"/>
      <c r="L95" s="207"/>
      <c r="M95" s="207"/>
      <c r="N95" s="207"/>
      <c r="O95" s="207"/>
      <c r="P95" s="204"/>
      <c r="Q95" s="153"/>
    </row>
    <row r="96" spans="2:17" ht="50.1" customHeight="1">
      <c r="B96" s="154" t="s">
        <v>328</v>
      </c>
      <c r="C96" s="195" t="s">
        <v>356</v>
      </c>
      <c r="D96" s="208" t="s">
        <v>357</v>
      </c>
      <c r="E96" s="195" t="s">
        <v>58</v>
      </c>
      <c r="F96" s="208" t="s">
        <v>358</v>
      </c>
      <c r="G96" s="197" t="s">
        <v>60</v>
      </c>
      <c r="H96" s="199" t="s">
        <v>61</v>
      </c>
      <c r="I96" s="209"/>
      <c r="J96" s="197"/>
      <c r="K96" s="201"/>
      <c r="L96" s="201"/>
      <c r="M96" s="201"/>
      <c r="N96" s="201"/>
      <c r="O96" s="201"/>
      <c r="P96" s="197"/>
      <c r="Q96" s="152"/>
    </row>
    <row r="97" spans="2:17" ht="50.1" customHeight="1">
      <c r="B97" s="154" t="s">
        <v>328</v>
      </c>
      <c r="C97" s="202" t="s">
        <v>359</v>
      </c>
      <c r="D97" s="210" t="s">
        <v>360</v>
      </c>
      <c r="E97" s="202" t="s">
        <v>58</v>
      </c>
      <c r="F97" s="205" t="s">
        <v>361</v>
      </c>
      <c r="G97" s="204" t="s">
        <v>60</v>
      </c>
      <c r="H97" s="223" t="s">
        <v>61</v>
      </c>
      <c r="I97" s="206"/>
      <c r="J97" s="204"/>
      <c r="K97" s="207"/>
      <c r="L97" s="207"/>
      <c r="M97" s="207"/>
      <c r="N97" s="207"/>
      <c r="O97" s="207"/>
      <c r="P97" s="204"/>
      <c r="Q97" s="153"/>
    </row>
    <row r="98" spans="2:17" ht="50.1" customHeight="1">
      <c r="B98" s="151" t="s">
        <v>362</v>
      </c>
      <c r="C98" s="195" t="s">
        <v>363</v>
      </c>
      <c r="D98" s="208" t="s">
        <v>364</v>
      </c>
      <c r="E98" s="195" t="s">
        <v>58</v>
      </c>
      <c r="F98" s="208" t="s">
        <v>365</v>
      </c>
      <c r="G98" s="197" t="s">
        <v>60</v>
      </c>
      <c r="H98" s="199" t="s">
        <v>61</v>
      </c>
      <c r="I98" s="209"/>
      <c r="J98" s="197"/>
      <c r="K98" s="201"/>
      <c r="L98" s="201"/>
      <c r="M98" s="201"/>
      <c r="N98" s="201"/>
      <c r="O98" s="201"/>
      <c r="P98" s="197"/>
      <c r="Q98" s="152"/>
    </row>
    <row r="99" spans="2:17" ht="50.1" customHeight="1">
      <c r="B99" s="151" t="s">
        <v>362</v>
      </c>
      <c r="C99" s="202" t="s">
        <v>366</v>
      </c>
      <c r="D99" s="210" t="s">
        <v>367</v>
      </c>
      <c r="E99" s="202" t="s">
        <v>58</v>
      </c>
      <c r="F99" s="205" t="s">
        <v>368</v>
      </c>
      <c r="G99" s="204" t="s">
        <v>60</v>
      </c>
      <c r="H99" s="223" t="s">
        <v>102</v>
      </c>
      <c r="I99" s="206"/>
      <c r="J99" s="204"/>
      <c r="K99" s="207"/>
      <c r="L99" s="207"/>
      <c r="M99" s="207"/>
      <c r="N99" s="207"/>
      <c r="O99" s="207"/>
      <c r="P99" s="204"/>
      <c r="Q99" s="153"/>
    </row>
    <row r="100" spans="2:17" ht="50.1" customHeight="1">
      <c r="B100" s="151" t="s">
        <v>362</v>
      </c>
      <c r="C100" s="195" t="s">
        <v>369</v>
      </c>
      <c r="D100" s="208" t="s">
        <v>370</v>
      </c>
      <c r="E100" s="195" t="s">
        <v>58</v>
      </c>
      <c r="F100" s="208" t="s">
        <v>371</v>
      </c>
      <c r="G100" s="197" t="s">
        <v>60</v>
      </c>
      <c r="H100" s="199" t="s">
        <v>175</v>
      </c>
      <c r="I100" s="209"/>
      <c r="J100" s="197"/>
      <c r="K100" s="201"/>
      <c r="L100" s="201"/>
      <c r="M100" s="201"/>
      <c r="N100" s="201"/>
      <c r="O100" s="201" t="s">
        <v>402</v>
      </c>
      <c r="P100" s="197"/>
      <c r="Q100" s="152"/>
    </row>
    <row r="101" spans="2:17" ht="50.1" customHeight="1">
      <c r="B101" s="151" t="s">
        <v>362</v>
      </c>
      <c r="C101" s="202" t="s">
        <v>375</v>
      </c>
      <c r="D101" s="218" t="s">
        <v>376</v>
      </c>
      <c r="E101" s="211" t="s">
        <v>58</v>
      </c>
      <c r="F101" s="218" t="s">
        <v>377</v>
      </c>
      <c r="G101" s="204" t="s">
        <v>60</v>
      </c>
      <c r="H101" s="223" t="s">
        <v>61</v>
      </c>
      <c r="I101" s="206"/>
      <c r="J101" s="204"/>
      <c r="K101" s="207"/>
      <c r="L101" s="207"/>
      <c r="M101" s="207"/>
      <c r="N101" s="207"/>
      <c r="O101" s="207"/>
      <c r="P101" s="204"/>
      <c r="Q101" s="153"/>
    </row>
    <row r="102" spans="2:17" ht="50.1" customHeight="1">
      <c r="B102" s="151" t="s">
        <v>362</v>
      </c>
      <c r="C102" s="195" t="s">
        <v>378</v>
      </c>
      <c r="D102" s="208" t="s">
        <v>379</v>
      </c>
      <c r="E102" s="195" t="s">
        <v>58</v>
      </c>
      <c r="F102" s="208" t="s">
        <v>380</v>
      </c>
      <c r="G102" s="197" t="s">
        <v>60</v>
      </c>
      <c r="H102" s="199" t="s">
        <v>61</v>
      </c>
      <c r="I102" s="209"/>
      <c r="J102" s="197"/>
      <c r="K102" s="201"/>
      <c r="L102" s="201"/>
      <c r="M102" s="201"/>
      <c r="N102" s="201"/>
      <c r="O102" s="201"/>
      <c r="P102" s="197"/>
      <c r="Q102" s="152"/>
    </row>
    <row r="103" spans="2:17" ht="50.1" customHeight="1">
      <c r="B103" s="151" t="s">
        <v>362</v>
      </c>
      <c r="C103" s="202" t="s">
        <v>381</v>
      </c>
      <c r="D103" s="210" t="s">
        <v>382</v>
      </c>
      <c r="E103" s="202" t="s">
        <v>58</v>
      </c>
      <c r="F103" s="210" t="s">
        <v>383</v>
      </c>
      <c r="G103" s="204" t="s">
        <v>60</v>
      </c>
      <c r="H103" s="223" t="s">
        <v>61</v>
      </c>
      <c r="I103" s="206"/>
      <c r="J103" s="204"/>
      <c r="K103" s="207"/>
      <c r="L103" s="207"/>
      <c r="M103" s="207"/>
      <c r="N103" s="207"/>
      <c r="O103" s="207"/>
      <c r="P103" s="204"/>
      <c r="Q103" s="153"/>
    </row>
    <row r="104" spans="2:17" ht="50.1" customHeight="1">
      <c r="B104" s="151" t="s">
        <v>362</v>
      </c>
      <c r="C104" s="195" t="s">
        <v>384</v>
      </c>
      <c r="D104" s="208" t="s">
        <v>385</v>
      </c>
      <c r="E104" s="195" t="s">
        <v>58</v>
      </c>
      <c r="F104" s="198" t="s">
        <v>386</v>
      </c>
      <c r="G104" s="197" t="s">
        <v>60</v>
      </c>
      <c r="H104" s="199" t="s">
        <v>61</v>
      </c>
      <c r="I104" s="209"/>
      <c r="J104" s="197"/>
      <c r="K104" s="201"/>
      <c r="L104" s="201"/>
      <c r="M104" s="201"/>
      <c r="N104" s="201"/>
      <c r="O104" s="201"/>
      <c r="P104" s="197"/>
      <c r="Q104" s="152"/>
    </row>
    <row r="105" spans="2:17" ht="50.1" customHeight="1">
      <c r="B105" s="151" t="s">
        <v>362</v>
      </c>
      <c r="C105" s="202" t="s">
        <v>387</v>
      </c>
      <c r="D105" s="210" t="s">
        <v>388</v>
      </c>
      <c r="E105" s="202" t="s">
        <v>58</v>
      </c>
      <c r="F105" s="210" t="s">
        <v>389</v>
      </c>
      <c r="G105" s="204" t="s">
        <v>60</v>
      </c>
      <c r="H105" s="223" t="s">
        <v>61</v>
      </c>
      <c r="I105" s="206"/>
      <c r="J105" s="204"/>
      <c r="K105" s="207"/>
      <c r="L105" s="207"/>
      <c r="M105" s="207"/>
      <c r="N105" s="207"/>
      <c r="O105" s="207"/>
      <c r="P105" s="204"/>
      <c r="Q105" s="153"/>
    </row>
    <row r="106" spans="2:17" ht="50.1" customHeight="1">
      <c r="B106" s="151" t="s">
        <v>362</v>
      </c>
      <c r="C106" s="195" t="s">
        <v>390</v>
      </c>
      <c r="D106" s="208" t="s">
        <v>391</v>
      </c>
      <c r="E106" s="195" t="s">
        <v>83</v>
      </c>
      <c r="F106" s="198" t="s">
        <v>392</v>
      </c>
      <c r="G106" s="197" t="s">
        <v>60</v>
      </c>
      <c r="H106" s="199" t="s">
        <v>102</v>
      </c>
      <c r="I106" s="209"/>
      <c r="J106" s="197"/>
      <c r="K106" s="201"/>
      <c r="L106" s="201"/>
      <c r="M106" s="201"/>
      <c r="N106" s="201"/>
      <c r="O106" s="201"/>
      <c r="P106" s="197"/>
      <c r="Q106" s="152"/>
    </row>
    <row r="107" spans="2:17" ht="50.1" customHeight="1">
      <c r="B107" s="151" t="s">
        <v>362</v>
      </c>
      <c r="C107" s="202" t="s">
        <v>393</v>
      </c>
      <c r="D107" s="210" t="s">
        <v>394</v>
      </c>
      <c r="E107" s="202" t="s">
        <v>58</v>
      </c>
      <c r="F107" s="205" t="s">
        <v>395</v>
      </c>
      <c r="G107" s="204" t="s">
        <v>60</v>
      </c>
      <c r="H107" s="223" t="s">
        <v>61</v>
      </c>
      <c r="I107" s="206"/>
      <c r="J107" s="204"/>
      <c r="K107" s="207"/>
      <c r="L107" s="207"/>
      <c r="M107" s="207"/>
      <c r="N107" s="207"/>
      <c r="O107" s="207"/>
      <c r="P107" s="204"/>
      <c r="Q107" s="153"/>
    </row>
    <row r="108" spans="2:17" ht="50.1" customHeight="1">
      <c r="B108" s="151" t="s">
        <v>362</v>
      </c>
      <c r="C108" s="195" t="s">
        <v>396</v>
      </c>
      <c r="D108" s="208" t="s">
        <v>397</v>
      </c>
      <c r="E108" s="195" t="s">
        <v>58</v>
      </c>
      <c r="F108" s="198" t="s">
        <v>398</v>
      </c>
      <c r="G108" s="197" t="s">
        <v>60</v>
      </c>
      <c r="H108" s="199" t="s">
        <v>102</v>
      </c>
      <c r="I108" s="209"/>
      <c r="J108" s="197"/>
      <c r="K108" s="201"/>
      <c r="L108" s="201"/>
      <c r="M108" s="201"/>
      <c r="N108" s="201"/>
      <c r="O108" s="201"/>
      <c r="P108" s="197"/>
      <c r="Q108" s="152"/>
    </row>
    <row r="109" spans="2:17" ht="50.1" customHeight="1">
      <c r="B109" s="156" t="s">
        <v>362</v>
      </c>
      <c r="C109" s="157" t="s">
        <v>399</v>
      </c>
      <c r="D109" s="158" t="s">
        <v>400</v>
      </c>
      <c r="E109" s="157" t="s">
        <v>58</v>
      </c>
      <c r="F109" s="159" t="s">
        <v>401</v>
      </c>
      <c r="G109" s="160" t="s">
        <v>60</v>
      </c>
      <c r="H109" s="161" t="s">
        <v>61</v>
      </c>
      <c r="I109" s="162"/>
      <c r="J109" s="160"/>
      <c r="K109" s="163"/>
      <c r="L109" s="163"/>
      <c r="M109" s="163"/>
      <c r="N109" s="163"/>
      <c r="O109" s="163"/>
      <c r="P109" s="160"/>
      <c r="Q109" s="164"/>
    </row>
    <row r="110" spans="2:17">
      <c r="H110" s="92">
        <f>COUNTIF(H4:H109,"=Indéterminé")</f>
        <v>0</v>
      </c>
    </row>
    <row r="113" spans="2:9">
      <c r="F113" s="61"/>
    </row>
    <row r="114" spans="2:9">
      <c r="F114" s="61"/>
    </row>
    <row r="115" spans="2:9">
      <c r="F115" s="61"/>
    </row>
    <row r="116" spans="2:9">
      <c r="F116" s="61"/>
    </row>
    <row r="117" spans="2:9">
      <c r="F117" s="61"/>
    </row>
    <row r="118" spans="2:9">
      <c r="F118" s="61"/>
    </row>
    <row r="119" spans="2:9">
      <c r="F119" s="61"/>
    </row>
    <row r="120" spans="2:9">
      <c r="F120" s="61"/>
    </row>
    <row r="121" spans="2:9">
      <c r="F121" s="61"/>
    </row>
    <row r="122" spans="2:9">
      <c r="F122" s="61"/>
    </row>
    <row r="123" spans="2:9">
      <c r="F123" s="61"/>
    </row>
    <row r="124" spans="2:9">
      <c r="B124" s="85"/>
      <c r="C124" s="85"/>
      <c r="D124" s="85"/>
      <c r="F124" s="61"/>
      <c r="G124" s="85"/>
      <c r="H124" s="85"/>
      <c r="I124" s="85"/>
    </row>
    <row r="125" spans="2:9">
      <c r="B125" s="85"/>
      <c r="C125" s="85"/>
      <c r="D125" s="85"/>
      <c r="F125" s="61"/>
      <c r="G125" s="85"/>
      <c r="H125" s="85"/>
      <c r="I125" s="85"/>
    </row>
    <row r="126" spans="2:9">
      <c r="B126" s="85"/>
      <c r="C126" s="85"/>
      <c r="D126" s="85"/>
      <c r="F126" s="61"/>
      <c r="G126" s="85"/>
      <c r="H126" s="85"/>
      <c r="I126" s="85"/>
    </row>
    <row r="127" spans="2:9">
      <c r="B127" s="85"/>
      <c r="C127" s="85"/>
      <c r="D127" s="85"/>
      <c r="F127" s="61"/>
      <c r="G127" s="85"/>
      <c r="H127" s="85"/>
      <c r="I127" s="85"/>
    </row>
    <row r="128" spans="2:9">
      <c r="B128" s="85"/>
      <c r="C128" s="85"/>
      <c r="D128" s="85"/>
      <c r="F128" s="61"/>
      <c r="G128" s="85"/>
      <c r="H128" s="85"/>
      <c r="I128" s="85"/>
    </row>
    <row r="129" spans="6:6" s="85" customFormat="1">
      <c r="F129" s="61"/>
    </row>
    <row r="130" spans="6:6" s="85" customFormat="1">
      <c r="F130" s="61"/>
    </row>
    <row r="131" spans="6:6" s="85" customFormat="1">
      <c r="F131" s="61"/>
    </row>
    <row r="132" spans="6:6" s="85" customFormat="1">
      <c r="F132" s="61"/>
    </row>
    <row r="133" spans="6:6" s="85" customFormat="1">
      <c r="F133" s="61"/>
    </row>
    <row r="134" spans="6:6" s="85" customFormat="1">
      <c r="F134" s="61"/>
    </row>
    <row r="135" spans="6:6" s="85" customFormat="1">
      <c r="F135" s="61"/>
    </row>
    <row r="136" spans="6:6" s="85" customFormat="1">
      <c r="F136" s="61"/>
    </row>
    <row r="137" spans="6:6" s="85" customFormat="1">
      <c r="F137" s="61"/>
    </row>
    <row r="138" spans="6:6" s="85" customFormat="1">
      <c r="F138" s="61"/>
    </row>
    <row r="139" spans="6:6" s="85" customFormat="1">
      <c r="F139" s="61"/>
    </row>
    <row r="140" spans="6:6" s="85" customFormat="1">
      <c r="F140" s="61"/>
    </row>
    <row r="141" spans="6:6" s="85" customFormat="1">
      <c r="F141" s="61"/>
    </row>
    <row r="142" spans="6:6" s="85" customFormat="1">
      <c r="F142" s="61"/>
    </row>
    <row r="143" spans="6:6" s="85" customFormat="1">
      <c r="F143" s="61"/>
    </row>
    <row r="144" spans="6:6" s="85" customFormat="1">
      <c r="F144" s="61"/>
    </row>
    <row r="145" spans="6:6" s="85" customFormat="1">
      <c r="F145" s="61"/>
    </row>
    <row r="146" spans="6:6" s="85" customFormat="1">
      <c r="F146" s="61"/>
    </row>
    <row r="147" spans="6:6" s="85" customFormat="1">
      <c r="F147" s="61"/>
    </row>
    <row r="148" spans="6:6" s="85" customFormat="1">
      <c r="F148" s="61"/>
    </row>
    <row r="149" spans="6:6" s="85" customFormat="1">
      <c r="F149" s="61"/>
    </row>
    <row r="150" spans="6:6" s="85" customFormat="1">
      <c r="F150" s="61"/>
    </row>
    <row r="151" spans="6:6" s="85" customFormat="1">
      <c r="F151" s="61"/>
    </row>
    <row r="152" spans="6:6" s="85" customFormat="1">
      <c r="F152" s="61"/>
    </row>
    <row r="153" spans="6:6" s="85" customFormat="1">
      <c r="F153" s="61"/>
    </row>
    <row r="154" spans="6:6" s="85" customFormat="1">
      <c r="F154" s="61"/>
    </row>
    <row r="155" spans="6:6" s="85" customFormat="1">
      <c r="F155" s="61"/>
    </row>
    <row r="156" spans="6:6" s="85" customFormat="1">
      <c r="F156" s="61"/>
    </row>
    <row r="157" spans="6:6" s="85" customFormat="1">
      <c r="F157" s="61"/>
    </row>
    <row r="158" spans="6:6" s="85" customFormat="1">
      <c r="F158" s="61"/>
    </row>
    <row r="159" spans="6:6" s="85" customFormat="1">
      <c r="F159" s="61"/>
    </row>
    <row r="160" spans="6:6" s="85" customFormat="1">
      <c r="F160" s="61"/>
    </row>
    <row r="161" spans="6:6" s="85" customFormat="1">
      <c r="F161" s="61"/>
    </row>
    <row r="162" spans="6:6" s="85" customFormat="1">
      <c r="F162" s="61"/>
    </row>
    <row r="163" spans="6:6" s="85" customFormat="1">
      <c r="F163" s="61"/>
    </row>
    <row r="164" spans="6:6" s="85" customFormat="1">
      <c r="F164" s="61"/>
    </row>
    <row r="165" spans="6:6" s="85" customFormat="1">
      <c r="F165" s="61"/>
    </row>
    <row r="166" spans="6:6" s="85" customFormat="1">
      <c r="F166" s="61"/>
    </row>
    <row r="167" spans="6:6" s="85" customFormat="1">
      <c r="F167" s="61"/>
    </row>
    <row r="168" spans="6:6" s="85" customFormat="1">
      <c r="F168" s="61"/>
    </row>
    <row r="169" spans="6:6" s="85" customFormat="1">
      <c r="F169" s="61"/>
    </row>
    <row r="170" spans="6:6" s="85" customFormat="1">
      <c r="F170" s="61"/>
    </row>
    <row r="171" spans="6:6" s="85" customFormat="1">
      <c r="F171" s="61"/>
    </row>
    <row r="172" spans="6:6" s="85" customFormat="1">
      <c r="F172" s="61"/>
    </row>
    <row r="173" spans="6:6" s="85" customFormat="1">
      <c r="F173" s="61"/>
    </row>
    <row r="174" spans="6:6" s="85" customFormat="1">
      <c r="F174" s="61"/>
    </row>
    <row r="175" spans="6:6" s="85" customFormat="1">
      <c r="F175" s="61"/>
    </row>
    <row r="176" spans="6:6" s="85" customFormat="1">
      <c r="F176" s="61"/>
    </row>
    <row r="177" spans="6:6" s="85" customFormat="1">
      <c r="F177" s="61"/>
    </row>
    <row r="178" spans="6:6" s="85" customFormat="1">
      <c r="F178" s="61"/>
    </row>
    <row r="179" spans="6:6" s="85" customFormat="1">
      <c r="F179" s="61"/>
    </row>
    <row r="180" spans="6:6" s="85" customFormat="1">
      <c r="F180" s="61"/>
    </row>
    <row r="181" spans="6:6" s="85" customFormat="1">
      <c r="F181" s="61"/>
    </row>
    <row r="182" spans="6:6" s="85" customFormat="1">
      <c r="F182" s="61"/>
    </row>
    <row r="183" spans="6:6" s="85" customFormat="1">
      <c r="F183" s="61"/>
    </row>
    <row r="184" spans="6:6" s="85" customFormat="1">
      <c r="F184" s="61"/>
    </row>
    <row r="185" spans="6:6" s="85" customFormat="1">
      <c r="F185" s="61"/>
    </row>
    <row r="186" spans="6:6" s="85" customFormat="1">
      <c r="F186" s="61"/>
    </row>
    <row r="187" spans="6:6" s="85" customFormat="1">
      <c r="F187" s="61"/>
    </row>
    <row r="188" spans="6:6" s="85" customFormat="1">
      <c r="F188" s="61"/>
    </row>
    <row r="189" spans="6:6" s="85" customFormat="1">
      <c r="F189" s="61"/>
    </row>
    <row r="190" spans="6:6" s="85" customFormat="1">
      <c r="F190" s="61"/>
    </row>
    <row r="191" spans="6:6" s="85" customFormat="1">
      <c r="F191" s="61"/>
    </row>
    <row r="192" spans="6:6" s="85" customFormat="1">
      <c r="F192" s="61"/>
    </row>
    <row r="193" spans="6:6" s="85" customFormat="1">
      <c r="F193" s="61"/>
    </row>
    <row r="194" spans="6:6" s="85" customFormat="1">
      <c r="F194" s="61"/>
    </row>
    <row r="195" spans="6:6" s="85" customFormat="1">
      <c r="F195" s="61"/>
    </row>
    <row r="196" spans="6:6" s="85" customFormat="1">
      <c r="F196" s="61"/>
    </row>
    <row r="197" spans="6:6" s="85" customFormat="1">
      <c r="F197" s="61"/>
    </row>
    <row r="198" spans="6:6" s="85" customFormat="1">
      <c r="F198" s="61"/>
    </row>
    <row r="199" spans="6:6" s="85" customFormat="1">
      <c r="F199" s="61"/>
    </row>
    <row r="200" spans="6:6" s="85" customFormat="1">
      <c r="F200" s="61"/>
    </row>
    <row r="201" spans="6:6" s="85" customFormat="1">
      <c r="F201" s="61"/>
    </row>
    <row r="202" spans="6:6" s="85" customFormat="1">
      <c r="F202" s="61"/>
    </row>
    <row r="203" spans="6:6" s="85" customFormat="1">
      <c r="F203" s="61"/>
    </row>
    <row r="204" spans="6:6" s="85" customFormat="1">
      <c r="F204" s="61"/>
    </row>
    <row r="205" spans="6:6" s="85" customFormat="1">
      <c r="F205" s="61"/>
    </row>
    <row r="206" spans="6:6" s="85" customFormat="1">
      <c r="F206" s="61"/>
    </row>
    <row r="207" spans="6:6" s="85" customFormat="1">
      <c r="F207" s="61"/>
    </row>
    <row r="208" spans="6:6" s="85" customFormat="1">
      <c r="F208" s="61"/>
    </row>
    <row r="209" spans="6:6" s="85" customFormat="1">
      <c r="F209" s="61"/>
    </row>
    <row r="210" spans="6:6" s="85" customFormat="1">
      <c r="F210" s="61"/>
    </row>
    <row r="211" spans="6:6" s="85" customFormat="1">
      <c r="F211" s="61"/>
    </row>
    <row r="212" spans="6:6" s="85" customFormat="1">
      <c r="F212" s="61"/>
    </row>
    <row r="213" spans="6:6" s="85" customFormat="1">
      <c r="F213" s="61"/>
    </row>
    <row r="214" spans="6:6" s="85" customFormat="1">
      <c r="F214" s="61"/>
    </row>
    <row r="215" spans="6:6" s="85" customFormat="1">
      <c r="F215" s="61"/>
    </row>
    <row r="216" spans="6:6" s="85" customFormat="1">
      <c r="F216" s="61"/>
    </row>
    <row r="217" spans="6:6" s="85" customFormat="1">
      <c r="F217" s="61"/>
    </row>
    <row r="218" spans="6:6" s="85" customFormat="1">
      <c r="F218" s="61"/>
    </row>
    <row r="219" spans="6:6" s="85" customFormat="1">
      <c r="F219" s="61"/>
    </row>
    <row r="220" spans="6:6" s="85" customFormat="1">
      <c r="F220" s="61"/>
    </row>
    <row r="221" spans="6:6" s="85" customFormat="1">
      <c r="F221" s="61"/>
    </row>
    <row r="222" spans="6:6" s="85" customFormat="1">
      <c r="F222" s="61"/>
    </row>
    <row r="223" spans="6:6" s="85" customFormat="1">
      <c r="F223" s="61"/>
    </row>
    <row r="224" spans="6:6" s="85" customFormat="1">
      <c r="F224" s="61"/>
    </row>
    <row r="225" spans="6:6" s="85" customFormat="1">
      <c r="F225" s="61"/>
    </row>
    <row r="226" spans="6:6" s="85" customFormat="1">
      <c r="F226" s="61"/>
    </row>
    <row r="227" spans="6:6" s="85" customFormat="1">
      <c r="F227" s="61"/>
    </row>
    <row r="228" spans="6:6" s="85" customFormat="1">
      <c r="F228" s="61"/>
    </row>
    <row r="229" spans="6:6" s="85" customFormat="1">
      <c r="F229" s="61"/>
    </row>
    <row r="230" spans="6:6" s="85" customFormat="1">
      <c r="F230" s="61"/>
    </row>
    <row r="231" spans="6:6" s="85" customFormat="1">
      <c r="F231" s="61"/>
    </row>
    <row r="232" spans="6:6" s="85" customFormat="1">
      <c r="F232" s="61"/>
    </row>
    <row r="233" spans="6:6" s="85" customFormat="1">
      <c r="F233" s="61"/>
    </row>
    <row r="234" spans="6:6" s="85" customFormat="1">
      <c r="F234" s="61"/>
    </row>
    <row r="235" spans="6:6" s="85" customFormat="1">
      <c r="F235" s="61"/>
    </row>
    <row r="236" spans="6:6" s="85" customFormat="1">
      <c r="F236" s="61"/>
    </row>
    <row r="237" spans="6:6" s="85" customFormat="1">
      <c r="F237" s="61"/>
    </row>
    <row r="238" spans="6:6" s="85" customFormat="1">
      <c r="F238" s="61"/>
    </row>
    <row r="239" spans="6:6" s="85" customFormat="1">
      <c r="F239" s="61"/>
    </row>
    <row r="240" spans="6:6" s="85" customFormat="1">
      <c r="F240" s="61"/>
    </row>
    <row r="241" spans="6:6" s="85" customFormat="1">
      <c r="F241" s="61"/>
    </row>
    <row r="242" spans="6:6" s="85" customFormat="1">
      <c r="F242" s="61"/>
    </row>
    <row r="243" spans="6:6" s="85" customFormat="1">
      <c r="F243" s="61"/>
    </row>
    <row r="244" spans="6:6" s="85" customFormat="1">
      <c r="F244" s="61"/>
    </row>
    <row r="245" spans="6:6" s="85" customFormat="1">
      <c r="F245" s="61"/>
    </row>
    <row r="246" spans="6:6" s="85" customFormat="1">
      <c r="F246" s="61"/>
    </row>
    <row r="247" spans="6:6" s="85" customFormat="1">
      <c r="F247" s="61"/>
    </row>
    <row r="248" spans="6:6" s="85" customFormat="1">
      <c r="F248" s="61"/>
    </row>
    <row r="249" spans="6:6" s="85" customFormat="1">
      <c r="F249" s="61"/>
    </row>
    <row r="250" spans="6:6" s="85" customFormat="1">
      <c r="F250" s="61"/>
    </row>
    <row r="251" spans="6:6" s="85" customFormat="1">
      <c r="F251" s="61"/>
    </row>
    <row r="252" spans="6:6" s="85" customFormat="1">
      <c r="F252" s="61"/>
    </row>
    <row r="253" spans="6:6" s="85" customFormat="1">
      <c r="F253" s="61"/>
    </row>
    <row r="254" spans="6:6" s="85" customFormat="1">
      <c r="F254" s="61"/>
    </row>
    <row r="255" spans="6:6" s="85" customFormat="1">
      <c r="F255" s="61"/>
    </row>
    <row r="256" spans="6:6" s="85" customFormat="1">
      <c r="F256" s="61"/>
    </row>
    <row r="257" spans="6:6" s="85" customFormat="1">
      <c r="F257" s="61"/>
    </row>
    <row r="258" spans="6:6" s="85" customFormat="1">
      <c r="F258" s="61"/>
    </row>
    <row r="259" spans="6:6" s="85" customFormat="1">
      <c r="F259" s="61"/>
    </row>
    <row r="260" spans="6:6" s="85" customFormat="1">
      <c r="F260" s="61"/>
    </row>
    <row r="261" spans="6:6" s="85" customFormat="1">
      <c r="F261" s="61"/>
    </row>
    <row r="262" spans="6:6" s="85" customFormat="1">
      <c r="F262" s="61"/>
    </row>
    <row r="263" spans="6:6" s="85" customFormat="1">
      <c r="F263" s="61"/>
    </row>
    <row r="264" spans="6:6" s="85" customFormat="1">
      <c r="F264" s="61"/>
    </row>
    <row r="265" spans="6:6" s="85" customFormat="1">
      <c r="F265" s="61"/>
    </row>
    <row r="266" spans="6:6" s="85" customFormat="1">
      <c r="F266" s="61"/>
    </row>
    <row r="267" spans="6:6" s="85" customFormat="1">
      <c r="F267" s="61"/>
    </row>
    <row r="268" spans="6:6" s="85" customFormat="1">
      <c r="F268" s="61"/>
    </row>
    <row r="269" spans="6:6" s="85" customFormat="1">
      <c r="F269" s="61"/>
    </row>
    <row r="270" spans="6:6" s="85" customFormat="1">
      <c r="F270" s="61"/>
    </row>
    <row r="271" spans="6:6" s="85" customFormat="1">
      <c r="F271" s="61"/>
    </row>
    <row r="272" spans="6:6" s="85" customFormat="1">
      <c r="F272" s="61"/>
    </row>
    <row r="273" spans="6:6" s="85" customFormat="1">
      <c r="F273" s="61"/>
    </row>
    <row r="274" spans="6:6" s="85" customFormat="1">
      <c r="F274" s="61"/>
    </row>
    <row r="275" spans="6:6" s="85" customFormat="1">
      <c r="F275" s="61"/>
    </row>
    <row r="276" spans="6:6" s="85" customFormat="1">
      <c r="F276" s="61"/>
    </row>
    <row r="277" spans="6:6" s="85" customFormat="1">
      <c r="F277" s="61"/>
    </row>
    <row r="278" spans="6:6" s="85" customFormat="1">
      <c r="F278" s="61"/>
    </row>
    <row r="279" spans="6:6" s="85" customFormat="1">
      <c r="F279" s="61"/>
    </row>
    <row r="280" spans="6:6" s="85" customFormat="1">
      <c r="F280" s="61"/>
    </row>
    <row r="281" spans="6:6" s="85" customFormat="1">
      <c r="F281" s="61"/>
    </row>
    <row r="282" spans="6:6" s="85" customFormat="1">
      <c r="F282" s="61"/>
    </row>
    <row r="283" spans="6:6" s="85" customFormat="1">
      <c r="F283" s="61"/>
    </row>
    <row r="284" spans="6:6" s="85" customFormat="1">
      <c r="F284" s="61"/>
    </row>
    <row r="285" spans="6:6" s="85" customFormat="1">
      <c r="F285" s="61"/>
    </row>
    <row r="286" spans="6:6" s="85" customFormat="1">
      <c r="F286" s="61"/>
    </row>
    <row r="287" spans="6:6" s="85" customFormat="1">
      <c r="F287" s="61"/>
    </row>
    <row r="288" spans="6:6" s="85" customFormat="1">
      <c r="F288" s="61"/>
    </row>
    <row r="289" spans="6:6" s="85" customFormat="1">
      <c r="F289" s="61"/>
    </row>
    <row r="290" spans="6:6" s="85" customFormat="1">
      <c r="F290" s="61"/>
    </row>
    <row r="291" spans="6:6" s="85" customFormat="1">
      <c r="F291" s="61"/>
    </row>
    <row r="292" spans="6:6" s="85" customFormat="1">
      <c r="F292" s="61"/>
    </row>
    <row r="293" spans="6:6" s="85" customFormat="1">
      <c r="F293" s="61"/>
    </row>
    <row r="294" spans="6:6" s="85" customFormat="1">
      <c r="F294" s="61"/>
    </row>
    <row r="295" spans="6:6" s="85" customFormat="1">
      <c r="F295" s="61"/>
    </row>
    <row r="296" spans="6:6" s="85" customFormat="1">
      <c r="F296" s="61"/>
    </row>
    <row r="297" spans="6:6" s="85" customFormat="1">
      <c r="F297" s="61"/>
    </row>
    <row r="298" spans="6:6" s="85" customFormat="1">
      <c r="F298" s="61"/>
    </row>
    <row r="299" spans="6:6" s="85" customFormat="1">
      <c r="F299" s="61"/>
    </row>
    <row r="300" spans="6:6" s="85" customFormat="1">
      <c r="F300" s="61"/>
    </row>
    <row r="301" spans="6:6" s="85" customFormat="1">
      <c r="F301" s="61"/>
    </row>
    <row r="302" spans="6:6" s="85" customFormat="1">
      <c r="F302" s="61"/>
    </row>
    <row r="303" spans="6:6" s="85" customFormat="1">
      <c r="F303" s="61"/>
    </row>
    <row r="304" spans="6:6" s="85" customFormat="1">
      <c r="F304" s="61"/>
    </row>
    <row r="305" spans="6:6" s="85" customFormat="1">
      <c r="F305" s="61"/>
    </row>
    <row r="306" spans="6:6" s="85" customFormat="1">
      <c r="F306" s="61"/>
    </row>
    <row r="307" spans="6:6" s="85" customFormat="1">
      <c r="F307" s="61"/>
    </row>
    <row r="308" spans="6:6" s="85" customFormat="1">
      <c r="F308" s="61"/>
    </row>
    <row r="309" spans="6:6" s="85" customFormat="1">
      <c r="F309" s="61"/>
    </row>
    <row r="310" spans="6:6" s="85" customFormat="1">
      <c r="F310" s="61"/>
    </row>
    <row r="311" spans="6:6" s="85" customFormat="1">
      <c r="F311" s="61"/>
    </row>
    <row r="312" spans="6:6" s="85" customFormat="1">
      <c r="F312" s="61"/>
    </row>
    <row r="313" spans="6:6" s="85" customFormat="1">
      <c r="F313" s="61"/>
    </row>
    <row r="314" spans="6:6" s="85" customFormat="1">
      <c r="F314" s="61"/>
    </row>
    <row r="315" spans="6:6" s="85" customFormat="1">
      <c r="F315" s="61"/>
    </row>
    <row r="316" spans="6:6" s="85" customFormat="1">
      <c r="F316" s="61"/>
    </row>
    <row r="317" spans="6:6" s="85" customFormat="1">
      <c r="F317" s="61"/>
    </row>
    <row r="318" spans="6:6" s="85" customFormat="1">
      <c r="F318" s="61"/>
    </row>
    <row r="319" spans="6:6" s="85" customFormat="1">
      <c r="F319" s="61"/>
    </row>
    <row r="320" spans="6:6" s="85" customFormat="1">
      <c r="F320" s="61"/>
    </row>
    <row r="321" spans="6:6" s="85" customFormat="1">
      <c r="F321" s="61"/>
    </row>
    <row r="322" spans="6:6" s="85" customFormat="1">
      <c r="F322" s="61"/>
    </row>
    <row r="323" spans="6:6" s="85" customFormat="1">
      <c r="F323" s="61"/>
    </row>
    <row r="324" spans="6:6" s="85" customFormat="1">
      <c r="F324" s="61"/>
    </row>
    <row r="325" spans="6:6" s="85" customFormat="1">
      <c r="F325" s="61"/>
    </row>
    <row r="326" spans="6:6" s="85" customFormat="1">
      <c r="F326" s="61"/>
    </row>
    <row r="327" spans="6:6" s="85" customFormat="1">
      <c r="F327" s="61"/>
    </row>
    <row r="328" spans="6:6" s="85" customFormat="1">
      <c r="F328" s="61"/>
    </row>
    <row r="329" spans="6:6" s="85" customFormat="1">
      <c r="F329" s="61"/>
    </row>
    <row r="330" spans="6:6" s="85" customFormat="1">
      <c r="F330" s="61"/>
    </row>
    <row r="331" spans="6:6" s="85" customFormat="1">
      <c r="F331" s="61"/>
    </row>
    <row r="332" spans="6:6" s="85" customFormat="1">
      <c r="F332" s="61"/>
    </row>
    <row r="333" spans="6:6" s="85" customFormat="1">
      <c r="F333" s="61"/>
    </row>
    <row r="334" spans="6:6" s="85" customFormat="1">
      <c r="F334" s="61"/>
    </row>
    <row r="335" spans="6:6" s="85" customFormat="1">
      <c r="F335" s="61"/>
    </row>
    <row r="336" spans="6:6" s="85" customFormat="1">
      <c r="F336" s="61"/>
    </row>
    <row r="337" spans="6:6" s="85" customFormat="1">
      <c r="F337" s="61"/>
    </row>
    <row r="338" spans="6:6" s="85" customFormat="1">
      <c r="F338" s="61"/>
    </row>
    <row r="339" spans="6:6" s="85" customFormat="1">
      <c r="F339" s="61"/>
    </row>
    <row r="340" spans="6:6" s="85" customFormat="1">
      <c r="F340" s="61"/>
    </row>
    <row r="341" spans="6:6" s="85" customFormat="1">
      <c r="F341" s="61"/>
    </row>
    <row r="342" spans="6:6" s="85" customFormat="1">
      <c r="F342" s="61"/>
    </row>
    <row r="343" spans="6:6" s="85" customFormat="1">
      <c r="F343" s="61"/>
    </row>
    <row r="344" spans="6:6" s="85" customFormat="1">
      <c r="F344" s="61"/>
    </row>
    <row r="345" spans="6:6" s="85" customFormat="1">
      <c r="F345" s="61"/>
    </row>
    <row r="346" spans="6:6" s="85" customFormat="1">
      <c r="F346" s="61"/>
    </row>
    <row r="347" spans="6:6" s="85" customFormat="1">
      <c r="F347" s="61"/>
    </row>
    <row r="348" spans="6:6" s="85" customFormat="1">
      <c r="F348" s="61"/>
    </row>
    <row r="349" spans="6:6" s="85" customFormat="1">
      <c r="F349" s="61"/>
    </row>
    <row r="350" spans="6:6" s="85" customFormat="1">
      <c r="F350" s="61"/>
    </row>
    <row r="351" spans="6:6" s="85" customFormat="1">
      <c r="F351" s="61"/>
    </row>
    <row r="352" spans="6:6" s="85" customFormat="1">
      <c r="F352" s="61"/>
    </row>
    <row r="353" spans="6:6" s="85" customFormat="1">
      <c r="F353" s="61"/>
    </row>
    <row r="354" spans="6:6" s="85" customFormat="1">
      <c r="F354" s="61"/>
    </row>
    <row r="355" spans="6:6" s="85" customFormat="1">
      <c r="F355" s="61"/>
    </row>
    <row r="356" spans="6:6" s="85" customFormat="1">
      <c r="F356" s="61"/>
    </row>
    <row r="357" spans="6:6" s="85" customFormat="1">
      <c r="F357" s="61"/>
    </row>
    <row r="358" spans="6:6" s="85" customFormat="1">
      <c r="F358" s="61"/>
    </row>
    <row r="359" spans="6:6" s="85" customFormat="1">
      <c r="F359" s="61"/>
    </row>
    <row r="360" spans="6:6" s="85" customFormat="1">
      <c r="F360" s="61"/>
    </row>
    <row r="361" spans="6:6" s="85" customFormat="1">
      <c r="F361" s="61"/>
    </row>
    <row r="362" spans="6:6" s="85" customFormat="1">
      <c r="F362" s="61"/>
    </row>
    <row r="363" spans="6:6" s="85" customFormat="1">
      <c r="F363" s="61"/>
    </row>
    <row r="364" spans="6:6" s="85" customFormat="1">
      <c r="F364" s="61"/>
    </row>
    <row r="365" spans="6:6" s="85" customFormat="1">
      <c r="F365" s="61"/>
    </row>
    <row r="366" spans="6:6" s="85" customFormat="1">
      <c r="F366" s="61"/>
    </row>
    <row r="367" spans="6:6" s="85" customFormat="1">
      <c r="F367" s="61"/>
    </row>
    <row r="368" spans="6:6" s="85" customFormat="1">
      <c r="F368" s="61"/>
    </row>
    <row r="369" spans="6:6" s="85" customFormat="1">
      <c r="F369" s="61"/>
    </row>
    <row r="370" spans="6:6" s="85" customFormat="1">
      <c r="F370" s="61"/>
    </row>
    <row r="371" spans="6:6" s="85" customFormat="1">
      <c r="F371" s="61"/>
    </row>
    <row r="372" spans="6:6" s="85" customFormat="1">
      <c r="F372" s="61"/>
    </row>
    <row r="373" spans="6:6" s="85" customFormat="1">
      <c r="F373" s="61"/>
    </row>
    <row r="374" spans="6:6" s="85" customFormat="1">
      <c r="F374" s="61"/>
    </row>
    <row r="375" spans="6:6" s="85" customFormat="1">
      <c r="F375" s="61"/>
    </row>
    <row r="376" spans="6:6" s="85" customFormat="1">
      <c r="F376" s="61"/>
    </row>
    <row r="377" spans="6:6" s="85" customFormat="1">
      <c r="F377" s="61"/>
    </row>
    <row r="378" spans="6:6" s="85" customFormat="1">
      <c r="F378" s="61"/>
    </row>
    <row r="379" spans="6:6" s="85" customFormat="1">
      <c r="F379" s="61"/>
    </row>
    <row r="380" spans="6:6" s="85" customFormat="1">
      <c r="F380" s="61"/>
    </row>
    <row r="381" spans="6:6" s="85" customFormat="1">
      <c r="F381" s="61"/>
    </row>
    <row r="382" spans="6:6" s="85" customFormat="1">
      <c r="F382" s="61"/>
    </row>
    <row r="383" spans="6:6" s="85" customFormat="1">
      <c r="F383" s="61"/>
    </row>
    <row r="384" spans="6:6" s="85" customFormat="1">
      <c r="F384" s="61"/>
    </row>
    <row r="385" spans="6:6" s="85" customFormat="1">
      <c r="F385" s="61"/>
    </row>
    <row r="386" spans="6:6" s="85" customFormat="1">
      <c r="F386" s="61"/>
    </row>
    <row r="387" spans="6:6" s="85" customFormat="1">
      <c r="F387" s="61"/>
    </row>
    <row r="388" spans="6:6" s="85" customFormat="1">
      <c r="F388" s="61"/>
    </row>
    <row r="389" spans="6:6" s="85" customFormat="1">
      <c r="F389" s="61"/>
    </row>
    <row r="390" spans="6:6" s="85" customFormat="1">
      <c r="F390" s="61"/>
    </row>
    <row r="391" spans="6:6" s="85" customFormat="1">
      <c r="F391" s="61"/>
    </row>
    <row r="392" spans="6:6" s="85" customFormat="1">
      <c r="F392" s="61"/>
    </row>
    <row r="393" spans="6:6" s="85" customFormat="1">
      <c r="F393" s="61"/>
    </row>
    <row r="394" spans="6:6" s="85" customFormat="1">
      <c r="F394" s="61"/>
    </row>
    <row r="395" spans="6:6" s="85" customFormat="1">
      <c r="F395" s="61"/>
    </row>
    <row r="396" spans="6:6" s="85" customFormat="1">
      <c r="F396" s="61"/>
    </row>
    <row r="397" spans="6:6" s="85" customFormat="1">
      <c r="F397" s="61"/>
    </row>
    <row r="398" spans="6:6" s="85" customFormat="1">
      <c r="F398" s="61"/>
    </row>
    <row r="399" spans="6:6" s="85" customFormat="1">
      <c r="F399" s="61"/>
    </row>
    <row r="400" spans="6:6" s="85" customFormat="1">
      <c r="F400" s="61"/>
    </row>
    <row r="401" spans="6:6" s="85" customFormat="1">
      <c r="F401" s="61"/>
    </row>
    <row r="402" spans="6:6" s="85" customFormat="1">
      <c r="F402" s="61"/>
    </row>
    <row r="403" spans="6:6" s="85" customFormat="1">
      <c r="F403" s="61"/>
    </row>
    <row r="404" spans="6:6" s="85" customFormat="1">
      <c r="F404" s="61"/>
    </row>
    <row r="405" spans="6:6" s="85" customFormat="1">
      <c r="F405" s="61"/>
    </row>
    <row r="406" spans="6:6" s="85" customFormat="1">
      <c r="F406" s="61"/>
    </row>
    <row r="407" spans="6:6" s="85" customFormat="1">
      <c r="F407" s="61"/>
    </row>
    <row r="408" spans="6:6" s="85" customFormat="1">
      <c r="F408" s="61"/>
    </row>
    <row r="409" spans="6:6" s="85" customFormat="1">
      <c r="F409" s="61"/>
    </row>
    <row r="410" spans="6:6" s="85" customFormat="1">
      <c r="F410" s="61"/>
    </row>
    <row r="411" spans="6:6" s="85" customFormat="1">
      <c r="F411" s="61"/>
    </row>
    <row r="412" spans="6:6" s="85" customFormat="1">
      <c r="F412" s="61"/>
    </row>
    <row r="413" spans="6:6" s="85" customFormat="1">
      <c r="F413" s="61"/>
    </row>
    <row r="414" spans="6:6" s="85" customFormat="1">
      <c r="F414" s="61"/>
    </row>
    <row r="415" spans="6:6" s="85" customFormat="1">
      <c r="F415" s="61"/>
    </row>
    <row r="416" spans="6:6" s="85" customFormat="1">
      <c r="F416" s="61"/>
    </row>
    <row r="417" spans="6:6" s="85" customFormat="1">
      <c r="F417" s="61"/>
    </row>
    <row r="418" spans="6:6" s="85" customFormat="1">
      <c r="F418" s="61"/>
    </row>
    <row r="419" spans="6:6" s="85" customFormat="1">
      <c r="F419" s="61"/>
    </row>
    <row r="420" spans="6:6" s="85" customFormat="1">
      <c r="F420" s="61"/>
    </row>
    <row r="421" spans="6:6" s="85" customFormat="1">
      <c r="F421" s="61"/>
    </row>
    <row r="422" spans="6:6" s="85" customFormat="1">
      <c r="F422" s="61"/>
    </row>
    <row r="423" spans="6:6" s="85" customFormat="1">
      <c r="F423" s="61"/>
    </row>
    <row r="424" spans="6:6" s="85" customFormat="1">
      <c r="F424" s="61"/>
    </row>
    <row r="425" spans="6:6" s="85" customFormat="1">
      <c r="F425" s="61"/>
    </row>
    <row r="426" spans="6:6" s="85" customFormat="1">
      <c r="F426" s="61"/>
    </row>
    <row r="427" spans="6:6" s="85" customFormat="1">
      <c r="F427" s="61"/>
    </row>
    <row r="428" spans="6:6" s="85" customFormat="1">
      <c r="F428" s="61"/>
    </row>
    <row r="429" spans="6:6" s="85" customFormat="1">
      <c r="F429" s="61"/>
    </row>
    <row r="430" spans="6:6" s="85" customFormat="1">
      <c r="F430" s="61"/>
    </row>
    <row r="431" spans="6:6" s="85" customFormat="1">
      <c r="F431" s="61"/>
    </row>
    <row r="432" spans="6:6" s="85" customFormat="1">
      <c r="F432" s="61"/>
    </row>
    <row r="433" spans="6:6" s="85" customFormat="1">
      <c r="F433" s="61"/>
    </row>
    <row r="434" spans="6:6" s="85" customFormat="1">
      <c r="F434" s="61"/>
    </row>
    <row r="435" spans="6:6" s="85" customFormat="1">
      <c r="F435" s="61"/>
    </row>
    <row r="436" spans="6:6" s="85" customFormat="1">
      <c r="F436" s="61"/>
    </row>
    <row r="437" spans="6:6" s="85" customFormat="1">
      <c r="F437" s="61"/>
    </row>
    <row r="438" spans="6:6" s="85" customFormat="1">
      <c r="F438" s="61"/>
    </row>
    <row r="439" spans="6:6" s="85" customFormat="1">
      <c r="F439" s="61"/>
    </row>
    <row r="440" spans="6:6" s="85" customFormat="1">
      <c r="F440" s="61"/>
    </row>
    <row r="441" spans="6:6" s="85" customFormat="1">
      <c r="F441" s="61"/>
    </row>
    <row r="442" spans="6:6" s="85" customFormat="1">
      <c r="F442" s="61"/>
    </row>
    <row r="443" spans="6:6" s="85" customFormat="1">
      <c r="F443" s="61"/>
    </row>
    <row r="444" spans="6:6" s="85" customFormat="1">
      <c r="F444" s="61"/>
    </row>
    <row r="445" spans="6:6" s="85" customFormat="1">
      <c r="F445" s="61"/>
    </row>
    <row r="446" spans="6:6" s="85" customFormat="1">
      <c r="F446" s="61"/>
    </row>
    <row r="447" spans="6:6" s="85" customFormat="1">
      <c r="F447" s="61"/>
    </row>
    <row r="448" spans="6:6" s="85" customFormat="1">
      <c r="F448" s="61"/>
    </row>
    <row r="449" spans="6:6" s="85" customFormat="1">
      <c r="F449" s="61"/>
    </row>
    <row r="450" spans="6:6" s="85" customFormat="1">
      <c r="F450" s="61"/>
    </row>
    <row r="451" spans="6:6" s="85" customFormat="1">
      <c r="F451" s="61"/>
    </row>
    <row r="452" spans="6:6" s="85" customFormat="1">
      <c r="F452" s="61"/>
    </row>
    <row r="453" spans="6:6" s="85" customFormat="1">
      <c r="F453" s="61"/>
    </row>
    <row r="454" spans="6:6" s="85" customFormat="1">
      <c r="F454" s="61"/>
    </row>
    <row r="455" spans="6:6" s="85" customFormat="1">
      <c r="F455" s="61"/>
    </row>
    <row r="456" spans="6:6" s="85" customFormat="1">
      <c r="F456" s="61"/>
    </row>
    <row r="457" spans="6:6" s="85" customFormat="1">
      <c r="F457" s="61"/>
    </row>
    <row r="458" spans="6:6" s="85" customFormat="1">
      <c r="F458" s="61"/>
    </row>
    <row r="459" spans="6:6" s="85" customFormat="1">
      <c r="F459" s="61"/>
    </row>
    <row r="460" spans="6:6" s="85" customFormat="1">
      <c r="F460" s="61"/>
    </row>
    <row r="461" spans="6:6" s="85" customFormat="1">
      <c r="F461" s="61"/>
    </row>
    <row r="462" spans="6:6" s="85" customFormat="1">
      <c r="F462" s="61"/>
    </row>
    <row r="463" spans="6:6" s="85" customFormat="1">
      <c r="F463" s="61"/>
    </row>
    <row r="464" spans="6:6" s="85" customFormat="1">
      <c r="F464" s="61"/>
    </row>
    <row r="465" spans="6:6" s="85" customFormat="1">
      <c r="F465" s="61"/>
    </row>
    <row r="466" spans="6:6" s="85" customFormat="1">
      <c r="F466" s="61"/>
    </row>
    <row r="467" spans="6:6" s="85" customFormat="1">
      <c r="F467" s="61"/>
    </row>
    <row r="468" spans="6:6" s="85" customFormat="1">
      <c r="F468" s="61"/>
    </row>
    <row r="469" spans="6:6" s="85" customFormat="1">
      <c r="F469" s="61"/>
    </row>
    <row r="470" spans="6:6" s="85" customFormat="1">
      <c r="F470" s="61"/>
    </row>
    <row r="471" spans="6:6" s="85" customFormat="1">
      <c r="F471" s="61"/>
    </row>
    <row r="472" spans="6:6" s="85" customFormat="1">
      <c r="F472" s="61"/>
    </row>
    <row r="473" spans="6:6" s="85" customFormat="1">
      <c r="F473" s="61"/>
    </row>
    <row r="474" spans="6:6" s="85" customFormat="1">
      <c r="F474" s="61"/>
    </row>
    <row r="475" spans="6:6" s="85" customFormat="1">
      <c r="F475" s="61"/>
    </row>
    <row r="476" spans="6:6" s="85" customFormat="1">
      <c r="F476" s="61"/>
    </row>
    <row r="477" spans="6:6" s="85" customFormat="1">
      <c r="F477" s="61"/>
    </row>
    <row r="478" spans="6:6" s="85" customFormat="1">
      <c r="F478" s="61"/>
    </row>
    <row r="479" spans="6:6" s="85" customFormat="1">
      <c r="F479" s="61"/>
    </row>
    <row r="480" spans="6:6" s="85" customFormat="1">
      <c r="F480" s="61"/>
    </row>
    <row r="481" spans="6:6" s="85" customFormat="1">
      <c r="F481" s="61"/>
    </row>
    <row r="482" spans="6:6" s="85" customFormat="1">
      <c r="F482" s="61"/>
    </row>
    <row r="483" spans="6:6" s="85" customFormat="1">
      <c r="F483" s="61"/>
    </row>
    <row r="484" spans="6:6" s="85" customFormat="1">
      <c r="F484" s="61"/>
    </row>
    <row r="485" spans="6:6" s="85" customFormat="1">
      <c r="F485" s="61"/>
    </row>
    <row r="486" spans="6:6" s="85" customFormat="1">
      <c r="F486" s="61"/>
    </row>
    <row r="487" spans="6:6" s="85" customFormat="1">
      <c r="F487" s="61"/>
    </row>
    <row r="488" spans="6:6" s="85" customFormat="1">
      <c r="F488" s="61"/>
    </row>
    <row r="489" spans="6:6" s="85" customFormat="1">
      <c r="F489" s="61"/>
    </row>
    <row r="490" spans="6:6" s="85" customFormat="1">
      <c r="F490" s="61"/>
    </row>
    <row r="491" spans="6:6" s="85" customFormat="1">
      <c r="F491" s="61"/>
    </row>
    <row r="492" spans="6:6" s="85" customFormat="1">
      <c r="F492" s="61"/>
    </row>
    <row r="493" spans="6:6" s="85" customFormat="1">
      <c r="F493" s="61"/>
    </row>
    <row r="494" spans="6:6" s="85" customFormat="1">
      <c r="F494" s="61"/>
    </row>
    <row r="495" spans="6:6" s="85" customFormat="1">
      <c r="F495" s="61"/>
    </row>
    <row r="496" spans="6:6" s="85" customFormat="1">
      <c r="F496" s="61"/>
    </row>
    <row r="497" spans="6:6" s="85" customFormat="1">
      <c r="F497" s="61"/>
    </row>
    <row r="498" spans="6:6" s="85" customFormat="1">
      <c r="F498" s="61"/>
    </row>
    <row r="499" spans="6:6" s="85" customFormat="1">
      <c r="F499" s="61"/>
    </row>
    <row r="500" spans="6:6" s="85" customFormat="1">
      <c r="F500" s="61"/>
    </row>
    <row r="501" spans="6:6" s="85" customFormat="1">
      <c r="F501" s="61"/>
    </row>
    <row r="502" spans="6:6" s="85" customFormat="1">
      <c r="F502" s="61"/>
    </row>
    <row r="503" spans="6:6" s="85" customFormat="1">
      <c r="F503" s="61"/>
    </row>
    <row r="504" spans="6:6" s="85" customFormat="1">
      <c r="F504" s="61"/>
    </row>
    <row r="505" spans="6:6" s="85" customFormat="1">
      <c r="F505" s="61"/>
    </row>
    <row r="506" spans="6:6" s="85" customFormat="1">
      <c r="F506" s="61"/>
    </row>
    <row r="507" spans="6:6" s="85" customFormat="1">
      <c r="F507" s="61"/>
    </row>
    <row r="508" spans="6:6" s="85" customFormat="1">
      <c r="F508" s="61"/>
    </row>
    <row r="509" spans="6:6" s="85" customFormat="1">
      <c r="F509" s="61"/>
    </row>
    <row r="510" spans="6:6" s="85" customFormat="1">
      <c r="F510" s="61"/>
    </row>
    <row r="511" spans="6:6" s="85" customFormat="1">
      <c r="F511" s="61"/>
    </row>
    <row r="512" spans="6:6" s="85" customFormat="1">
      <c r="F512" s="61"/>
    </row>
    <row r="513" spans="6:6" s="85" customFormat="1">
      <c r="F513" s="61"/>
    </row>
    <row r="514" spans="6:6" s="85" customFormat="1">
      <c r="F514" s="61"/>
    </row>
    <row r="515" spans="6:6" s="85" customFormat="1">
      <c r="F515" s="61"/>
    </row>
    <row r="516" spans="6:6" s="85" customFormat="1">
      <c r="F516" s="61"/>
    </row>
    <row r="517" spans="6:6" s="85" customFormat="1">
      <c r="F517" s="61"/>
    </row>
    <row r="518" spans="6:6" s="85" customFormat="1">
      <c r="F518" s="61"/>
    </row>
    <row r="519" spans="6:6" s="85" customFormat="1">
      <c r="F519" s="61"/>
    </row>
    <row r="520" spans="6:6" s="85" customFormat="1">
      <c r="F520" s="61"/>
    </row>
    <row r="521" spans="6:6" s="85" customFormat="1">
      <c r="F521" s="61"/>
    </row>
    <row r="522" spans="6:6" s="85" customFormat="1">
      <c r="F522" s="61"/>
    </row>
    <row r="523" spans="6:6" s="85" customFormat="1">
      <c r="F523" s="61"/>
    </row>
    <row r="524" spans="6:6" s="85" customFormat="1">
      <c r="F524" s="61"/>
    </row>
    <row r="525" spans="6:6" s="85" customFormat="1">
      <c r="F525" s="61"/>
    </row>
    <row r="526" spans="6:6" s="85" customFormat="1">
      <c r="F526" s="61"/>
    </row>
    <row r="527" spans="6:6" s="85" customFormat="1">
      <c r="F527" s="61"/>
    </row>
    <row r="528" spans="6:6" s="85" customFormat="1">
      <c r="F528" s="61"/>
    </row>
    <row r="529" spans="6:6" s="85" customFormat="1">
      <c r="F529" s="61"/>
    </row>
    <row r="530" spans="6:6" s="85" customFormat="1">
      <c r="F530" s="61"/>
    </row>
    <row r="531" spans="6:6" s="85" customFormat="1">
      <c r="F531" s="61"/>
    </row>
    <row r="532" spans="6:6" s="85" customFormat="1">
      <c r="F532" s="61"/>
    </row>
    <row r="533" spans="6:6" s="85" customFormat="1">
      <c r="F533" s="61"/>
    </row>
    <row r="534" spans="6:6" s="85" customFormat="1">
      <c r="F534" s="61"/>
    </row>
    <row r="535" spans="6:6" s="85" customFormat="1">
      <c r="F535" s="61"/>
    </row>
    <row r="536" spans="6:6" s="85" customFormat="1">
      <c r="F536" s="61"/>
    </row>
    <row r="537" spans="6:6" s="85" customFormat="1">
      <c r="F537" s="61"/>
    </row>
    <row r="538" spans="6:6" s="85" customFormat="1">
      <c r="F538" s="61"/>
    </row>
    <row r="539" spans="6:6" s="85" customFormat="1">
      <c r="F539" s="61"/>
    </row>
    <row r="540" spans="6:6" s="85" customFormat="1">
      <c r="F540" s="61"/>
    </row>
    <row r="541" spans="6:6" s="85" customFormat="1">
      <c r="F541" s="61"/>
    </row>
    <row r="542" spans="6:6" s="85" customFormat="1">
      <c r="F542" s="61"/>
    </row>
    <row r="543" spans="6:6" s="85" customFormat="1">
      <c r="F543" s="61"/>
    </row>
    <row r="544" spans="6:6" s="85" customFormat="1">
      <c r="F544" s="61"/>
    </row>
    <row r="545" spans="6:6" s="85" customFormat="1">
      <c r="F545" s="61"/>
    </row>
    <row r="546" spans="6:6" s="85" customFormat="1">
      <c r="F546" s="61"/>
    </row>
    <row r="547" spans="6:6" s="85" customFormat="1">
      <c r="F547" s="61"/>
    </row>
    <row r="548" spans="6:6" s="85" customFormat="1">
      <c r="F548" s="61"/>
    </row>
    <row r="549" spans="6:6" s="85" customFormat="1">
      <c r="F549" s="61"/>
    </row>
    <row r="550" spans="6:6" s="85" customFormat="1">
      <c r="F550" s="61"/>
    </row>
    <row r="551" spans="6:6" s="85" customFormat="1">
      <c r="F551" s="61"/>
    </row>
    <row r="552" spans="6:6" s="85" customFormat="1">
      <c r="F552" s="61"/>
    </row>
    <row r="553" spans="6:6" s="85" customFormat="1">
      <c r="F553" s="61"/>
    </row>
    <row r="554" spans="6:6" s="85" customFormat="1">
      <c r="F554" s="61"/>
    </row>
    <row r="555" spans="6:6" s="85" customFormat="1">
      <c r="F555" s="61"/>
    </row>
    <row r="556" spans="6:6" s="85" customFormat="1">
      <c r="F556" s="61"/>
    </row>
    <row r="557" spans="6:6" s="85" customFormat="1">
      <c r="F557" s="61"/>
    </row>
    <row r="558" spans="6:6" s="85" customFormat="1">
      <c r="F558" s="61"/>
    </row>
    <row r="559" spans="6:6" s="85" customFormat="1">
      <c r="F559" s="61"/>
    </row>
    <row r="560" spans="6:6" s="85" customFormat="1">
      <c r="F560" s="61"/>
    </row>
    <row r="561" spans="6:6" s="85" customFormat="1">
      <c r="F561" s="61"/>
    </row>
    <row r="562" spans="6:6" s="85" customFormat="1">
      <c r="F562" s="61"/>
    </row>
    <row r="563" spans="6:6" s="85" customFormat="1">
      <c r="F563" s="61"/>
    </row>
    <row r="564" spans="6:6" s="85" customFormat="1">
      <c r="F564" s="61"/>
    </row>
    <row r="565" spans="6:6" s="85" customFormat="1">
      <c r="F565" s="61"/>
    </row>
    <row r="566" spans="6:6" s="85" customFormat="1">
      <c r="F566" s="61"/>
    </row>
    <row r="567" spans="6:6" s="85" customFormat="1">
      <c r="F567" s="61"/>
    </row>
    <row r="568" spans="6:6" s="85" customFormat="1">
      <c r="F568" s="61"/>
    </row>
    <row r="569" spans="6:6" s="85" customFormat="1">
      <c r="F569" s="61"/>
    </row>
    <row r="570" spans="6:6" s="85" customFormat="1">
      <c r="F570" s="61"/>
    </row>
    <row r="571" spans="6:6" s="85" customFormat="1">
      <c r="F571" s="61"/>
    </row>
    <row r="572" spans="6:6" s="85" customFormat="1">
      <c r="F572" s="61"/>
    </row>
    <row r="573" spans="6:6" s="85" customFormat="1">
      <c r="F573" s="61"/>
    </row>
    <row r="574" spans="6:6" s="85" customFormat="1">
      <c r="F574" s="61"/>
    </row>
    <row r="575" spans="6:6" s="85" customFormat="1">
      <c r="F575" s="61"/>
    </row>
    <row r="576" spans="6:6" s="85" customFormat="1">
      <c r="F576" s="61"/>
    </row>
    <row r="577" spans="6:6" s="85" customFormat="1">
      <c r="F577" s="61"/>
    </row>
    <row r="578" spans="6:6" s="85" customFormat="1">
      <c r="F578" s="61"/>
    </row>
    <row r="579" spans="6:6" s="85" customFormat="1">
      <c r="F579" s="61"/>
    </row>
    <row r="580" spans="6:6" s="85" customFormat="1">
      <c r="F580" s="61"/>
    </row>
    <row r="581" spans="6:6" s="85" customFormat="1">
      <c r="F581" s="61"/>
    </row>
    <row r="582" spans="6:6" s="85" customFormat="1">
      <c r="F582" s="61"/>
    </row>
    <row r="583" spans="6:6" s="85" customFormat="1">
      <c r="F583" s="61"/>
    </row>
    <row r="584" spans="6:6" s="85" customFormat="1">
      <c r="F584" s="61"/>
    </row>
    <row r="585" spans="6:6" s="85" customFormat="1">
      <c r="F585" s="61"/>
    </row>
    <row r="586" spans="6:6" s="85" customFormat="1">
      <c r="F586" s="61"/>
    </row>
    <row r="587" spans="6:6" s="85" customFormat="1">
      <c r="F587" s="61"/>
    </row>
    <row r="588" spans="6:6" s="85" customFormat="1">
      <c r="F588" s="61"/>
    </row>
    <row r="589" spans="6:6" s="85" customFormat="1">
      <c r="F589" s="61"/>
    </row>
    <row r="590" spans="6:6" s="85" customFormat="1">
      <c r="F590" s="61"/>
    </row>
    <row r="591" spans="6:6" s="85" customFormat="1">
      <c r="F591" s="61"/>
    </row>
    <row r="592" spans="6:6" s="85" customFormat="1">
      <c r="F592" s="61"/>
    </row>
    <row r="593" spans="6:6" s="85" customFormat="1">
      <c r="F593" s="61"/>
    </row>
    <row r="594" spans="6:6" s="85" customFormat="1">
      <c r="F594" s="61"/>
    </row>
    <row r="595" spans="6:6" s="85" customFormat="1">
      <c r="F595" s="61"/>
    </row>
    <row r="596" spans="6:6" s="85" customFormat="1">
      <c r="F596" s="61"/>
    </row>
    <row r="597" spans="6:6" s="85" customFormat="1">
      <c r="F597" s="61"/>
    </row>
    <row r="598" spans="6:6" s="85" customFormat="1">
      <c r="F598" s="61"/>
    </row>
    <row r="599" spans="6:6" s="85" customFormat="1">
      <c r="F599" s="61"/>
    </row>
    <row r="600" spans="6:6" s="85" customFormat="1">
      <c r="F600" s="61"/>
    </row>
    <row r="601" spans="6:6" s="85" customFormat="1">
      <c r="F601" s="61"/>
    </row>
    <row r="602" spans="6:6" s="85" customFormat="1">
      <c r="F602" s="61"/>
    </row>
    <row r="603" spans="6:6" s="85" customFormat="1">
      <c r="F603" s="61"/>
    </row>
    <row r="604" spans="6:6" s="85" customFormat="1">
      <c r="F604" s="61"/>
    </row>
    <row r="605" spans="6:6" s="85" customFormat="1">
      <c r="F605" s="61"/>
    </row>
    <row r="606" spans="6:6" s="85" customFormat="1">
      <c r="F606" s="61"/>
    </row>
    <row r="607" spans="6:6" s="85" customFormat="1">
      <c r="F607" s="61"/>
    </row>
    <row r="608" spans="6:6" s="85" customFormat="1">
      <c r="F608" s="61"/>
    </row>
    <row r="609" spans="6:6" s="85" customFormat="1">
      <c r="F609" s="61"/>
    </row>
    <row r="610" spans="6:6" s="85" customFormat="1">
      <c r="F610" s="61"/>
    </row>
    <row r="611" spans="6:6" s="85" customFormat="1">
      <c r="F611" s="61"/>
    </row>
    <row r="612" spans="6:6" s="85" customFormat="1">
      <c r="F612" s="61"/>
    </row>
    <row r="613" spans="6:6" s="85" customFormat="1">
      <c r="F613" s="61"/>
    </row>
    <row r="614" spans="6:6" s="85" customFormat="1">
      <c r="F614" s="61"/>
    </row>
    <row r="615" spans="6:6" s="85" customFormat="1">
      <c r="F615" s="61"/>
    </row>
    <row r="616" spans="6:6" s="85" customFormat="1">
      <c r="F616" s="61"/>
    </row>
    <row r="617" spans="6:6" s="85" customFormat="1">
      <c r="F617" s="61"/>
    </row>
    <row r="618" spans="6:6" s="85" customFormat="1">
      <c r="F618" s="61"/>
    </row>
    <row r="619" spans="6:6" s="85" customFormat="1">
      <c r="F619" s="61"/>
    </row>
    <row r="620" spans="6:6" s="85" customFormat="1">
      <c r="F620" s="61"/>
    </row>
    <row r="621" spans="6:6" s="85" customFormat="1">
      <c r="F621" s="61"/>
    </row>
    <row r="622" spans="6:6" s="85" customFormat="1">
      <c r="F622" s="61"/>
    </row>
    <row r="623" spans="6:6" s="85" customFormat="1">
      <c r="F623" s="61"/>
    </row>
    <row r="624" spans="6:6" s="85" customFormat="1">
      <c r="F624" s="61"/>
    </row>
    <row r="625" spans="6:6" s="85" customFormat="1">
      <c r="F625" s="61"/>
    </row>
    <row r="626" spans="6:6" s="85" customFormat="1">
      <c r="F626" s="61"/>
    </row>
    <row r="627" spans="6:6" s="85" customFormat="1">
      <c r="F627" s="61"/>
    </row>
    <row r="628" spans="6:6" s="85" customFormat="1">
      <c r="F628" s="61"/>
    </row>
    <row r="629" spans="6:6" s="85" customFormat="1">
      <c r="F629" s="61"/>
    </row>
    <row r="630" spans="6:6" s="85" customFormat="1">
      <c r="F630" s="61"/>
    </row>
    <row r="631" spans="6:6" s="85" customFormat="1">
      <c r="F631" s="61"/>
    </row>
    <row r="632" spans="6:6" s="85" customFormat="1">
      <c r="F632" s="61"/>
    </row>
    <row r="633" spans="6:6" s="85" customFormat="1">
      <c r="F633" s="61"/>
    </row>
    <row r="634" spans="6:6" s="85" customFormat="1">
      <c r="F634" s="61"/>
    </row>
    <row r="635" spans="6:6" s="85" customFormat="1">
      <c r="F635" s="61"/>
    </row>
    <row r="636" spans="6:6" s="85" customFormat="1">
      <c r="F636" s="61"/>
    </row>
    <row r="637" spans="6:6" s="85" customFormat="1">
      <c r="F637" s="61"/>
    </row>
    <row r="638" spans="6:6" s="85" customFormat="1">
      <c r="F638" s="61"/>
    </row>
    <row r="639" spans="6:6" s="85" customFormat="1">
      <c r="F639" s="61"/>
    </row>
    <row r="640" spans="6:6" s="85" customFormat="1">
      <c r="F640" s="61"/>
    </row>
    <row r="641" spans="6:6" s="85" customFormat="1">
      <c r="F641" s="61"/>
    </row>
    <row r="642" spans="6:6" s="85" customFormat="1">
      <c r="F642" s="61"/>
    </row>
    <row r="643" spans="6:6" s="85" customFormat="1">
      <c r="F643" s="61"/>
    </row>
    <row r="644" spans="6:6" s="85" customFormat="1">
      <c r="F644" s="61"/>
    </row>
    <row r="645" spans="6:6" s="85" customFormat="1">
      <c r="F645" s="61"/>
    </row>
    <row r="646" spans="6:6" s="85" customFormat="1">
      <c r="F646" s="61"/>
    </row>
    <row r="647" spans="6:6" s="85" customFormat="1">
      <c r="F647" s="61"/>
    </row>
    <row r="648" spans="6:6" s="85" customFormat="1">
      <c r="F648" s="61"/>
    </row>
    <row r="649" spans="6:6" s="85" customFormat="1">
      <c r="F649" s="61"/>
    </row>
    <row r="650" spans="6:6" s="85" customFormat="1">
      <c r="F650" s="61"/>
    </row>
    <row r="651" spans="6:6" s="85" customFormat="1">
      <c r="F651" s="61"/>
    </row>
    <row r="652" spans="6:6" s="85" customFormat="1">
      <c r="F652" s="61"/>
    </row>
    <row r="653" spans="6:6" s="85" customFormat="1">
      <c r="F653" s="61"/>
    </row>
    <row r="654" spans="6:6" s="85" customFormat="1">
      <c r="F654" s="61"/>
    </row>
    <row r="655" spans="6:6" s="85" customFormat="1">
      <c r="F655" s="61"/>
    </row>
    <row r="656" spans="6:6" s="85" customFormat="1">
      <c r="F656" s="61"/>
    </row>
    <row r="657" spans="6:6" s="85" customFormat="1">
      <c r="F657" s="61"/>
    </row>
    <row r="658" spans="6:6" s="85" customFormat="1">
      <c r="F658" s="61"/>
    </row>
    <row r="659" spans="6:6" s="85" customFormat="1">
      <c r="F659" s="61"/>
    </row>
    <row r="660" spans="6:6" s="85" customFormat="1">
      <c r="F660" s="61"/>
    </row>
    <row r="661" spans="6:6" s="85" customFormat="1">
      <c r="F661" s="61"/>
    </row>
    <row r="662" spans="6:6" s="85" customFormat="1">
      <c r="F662" s="61"/>
    </row>
    <row r="663" spans="6:6" s="85" customFormat="1">
      <c r="F663" s="61"/>
    </row>
    <row r="664" spans="6:6" s="85" customFormat="1">
      <c r="F664" s="61"/>
    </row>
    <row r="665" spans="6:6" s="85" customFormat="1">
      <c r="F665" s="61"/>
    </row>
    <row r="666" spans="6:6" s="85" customFormat="1">
      <c r="F666" s="61"/>
    </row>
  </sheetData>
  <conditionalFormatting sqref="H1:H1048576">
    <cfRule type="cellIs" dxfId="125" priority="5" operator="equal">
      <formula>"Indéterminé"</formula>
    </cfRule>
    <cfRule type="cellIs" dxfId="124" priority="6" operator="equal">
      <formula>"NA"</formula>
    </cfRule>
    <cfRule type="cellIs" dxfId="123" priority="7" operator="equal">
      <formula>"Invalidé"</formula>
    </cfRule>
    <cfRule type="cellIs" dxfId="122" priority="8" operator="equal">
      <formula>"Validé"</formula>
    </cfRule>
  </conditionalFormatting>
  <conditionalFormatting sqref="Q1">
    <cfRule type="cellIs" dxfId="121" priority="1" operator="equal">
      <formula>"Indéterminé"</formula>
    </cfRule>
    <cfRule type="cellIs" dxfId="120" priority="2" operator="equal">
      <formula>"NA"</formula>
    </cfRule>
    <cfRule type="cellIs" dxfId="119" priority="3" operator="equal">
      <formula>"Invalidé"</formula>
    </cfRule>
    <cfRule type="cellIs" dxfId="118" priority="4" operator="equal">
      <formula>"Validé"</formula>
    </cfRule>
  </conditionalFormatting>
  <dataValidations count="4">
    <dataValidation type="list" allowBlank="1" showInputMessage="1" showErrorMessage="1" sqref="Q4:Q109" xr:uid="{3A9E4243-0E3C-4BB1-9EB7-028230615AD5}">
      <formula1>Priorité</formula1>
    </dataValidation>
    <dataValidation type="list" allowBlank="1" showInputMessage="1" showErrorMessage="1" sqref="G4:G109" xr:uid="{79935A7B-A144-42E5-A82A-370F26276E79}">
      <formula1>méthode</formula1>
    </dataValidation>
    <dataValidation type="list" allowBlank="1" showInputMessage="1" showErrorMessage="1" sqref="P4:P109" xr:uid="{AAFA3907-B042-4035-8277-C7EE0BC7FA30}">
      <formula1>Difficulte</formula1>
    </dataValidation>
    <dataValidation type="list" allowBlank="1" showInputMessage="1" showErrorMessage="1" sqref="H4:H109" xr:uid="{03252AE6-A3E7-4CEA-AE1C-195B6118F71B}">
      <formula1>Etat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F6A0A-1BD3-44C5-A30F-881FDCC3D971}">
  <sheetPr>
    <tabColor rgb="FF92D050"/>
  </sheetPr>
  <dimension ref="A1:Q666"/>
  <sheetViews>
    <sheetView zoomScale="70" zoomScaleNormal="70" workbookViewId="0">
      <selection activeCell="P1" sqref="P1"/>
    </sheetView>
  </sheetViews>
  <sheetFormatPr baseColWidth="10" defaultColWidth="11.5546875" defaultRowHeight="10.199999999999999"/>
  <cols>
    <col min="1" max="1" width="3.44140625" style="85" customWidth="1"/>
    <col min="2" max="2" width="11.44140625" style="94" customWidth="1"/>
    <col min="3" max="3" width="9" style="94" customWidth="1"/>
    <col min="4" max="4" width="32.5546875" style="92" customWidth="1"/>
    <col min="5" max="5" width="5.88671875" style="85" customWidth="1"/>
    <col min="6" max="6" width="37.44140625" style="94" customWidth="1"/>
    <col min="7" max="7" width="9" style="92" customWidth="1"/>
    <col min="8" max="8" width="9.44140625" style="92" bestFit="1" customWidth="1"/>
    <col min="9" max="9" width="9.44140625" style="92" customWidth="1"/>
    <col min="10" max="10" width="10.5546875" style="85" customWidth="1"/>
    <col min="11" max="11" width="73" style="85" customWidth="1"/>
    <col min="12" max="13" width="36.44140625" style="85" customWidth="1"/>
    <col min="14" max="14" width="21" style="85" customWidth="1"/>
    <col min="15" max="15" width="11.5546875" style="85"/>
    <col min="16" max="16" width="16.5546875" style="85" bestFit="1" customWidth="1"/>
    <col min="17" max="16384" width="11.5546875" style="85"/>
  </cols>
  <sheetData>
    <row r="1" spans="1:17" ht="72">
      <c r="A1" s="85" t="s">
        <v>13</v>
      </c>
      <c r="B1" s="86"/>
      <c r="C1" s="176" t="s">
        <v>14</v>
      </c>
      <c r="D1" s="88"/>
      <c r="E1" s="89"/>
      <c r="F1" s="89"/>
      <c r="G1" s="88"/>
      <c r="H1" s="89"/>
      <c r="I1" s="89"/>
      <c r="J1" s="89"/>
      <c r="K1" s="89"/>
      <c r="L1" s="89"/>
      <c r="M1" s="89"/>
      <c r="N1" s="89"/>
      <c r="O1" s="89"/>
      <c r="P1" s="175">
        <v>45854</v>
      </c>
      <c r="Q1" s="90"/>
    </row>
    <row r="2" spans="1:17">
      <c r="B2" s="85"/>
      <c r="C2" s="91"/>
      <c r="F2" s="85"/>
      <c r="H2" s="93"/>
      <c r="I2" s="93"/>
    </row>
    <row r="3" spans="1:17" ht="20.399999999999999">
      <c r="B3" s="148" t="s">
        <v>40</v>
      </c>
      <c r="C3" s="149" t="s">
        <v>41</v>
      </c>
      <c r="D3" s="149" t="s">
        <v>42</v>
      </c>
      <c r="E3" s="150" t="s">
        <v>43</v>
      </c>
      <c r="F3" s="149" t="s">
        <v>44</v>
      </c>
      <c r="G3" s="149" t="s">
        <v>45</v>
      </c>
      <c r="H3" s="149" t="s">
        <v>46</v>
      </c>
      <c r="I3" s="149" t="s">
        <v>47</v>
      </c>
      <c r="J3" s="149" t="s">
        <v>48</v>
      </c>
      <c r="K3" s="149" t="s">
        <v>49</v>
      </c>
      <c r="L3" s="149" t="s">
        <v>50</v>
      </c>
      <c r="M3" s="149" t="s">
        <v>36</v>
      </c>
      <c r="N3" s="149" t="s">
        <v>51</v>
      </c>
      <c r="O3" s="149" t="s">
        <v>52</v>
      </c>
      <c r="P3" s="149" t="s">
        <v>53</v>
      </c>
      <c r="Q3" s="165" t="s">
        <v>54</v>
      </c>
    </row>
    <row r="4" spans="1:17" ht="50.1" customHeight="1">
      <c r="B4" s="151" t="s">
        <v>55</v>
      </c>
      <c r="C4" s="195" t="s">
        <v>56</v>
      </c>
      <c r="D4" s="196" t="s">
        <v>57</v>
      </c>
      <c r="E4" s="197" t="s">
        <v>58</v>
      </c>
      <c r="F4" s="198" t="s">
        <v>59</v>
      </c>
      <c r="G4" s="197" t="s">
        <v>60</v>
      </c>
      <c r="H4" s="199" t="s">
        <v>61</v>
      </c>
      <c r="I4" s="200"/>
      <c r="J4" s="197"/>
      <c r="K4" s="201"/>
      <c r="L4" s="201"/>
      <c r="M4" s="201"/>
      <c r="N4" s="201"/>
      <c r="O4" s="201"/>
      <c r="P4" s="197"/>
      <c r="Q4" s="152"/>
    </row>
    <row r="5" spans="1:17" ht="50.1" customHeight="1">
      <c r="B5" s="151" t="s">
        <v>55</v>
      </c>
      <c r="C5" s="202" t="s">
        <v>63</v>
      </c>
      <c r="D5" s="203" t="s">
        <v>64</v>
      </c>
      <c r="E5" s="204" t="s">
        <v>58</v>
      </c>
      <c r="F5" s="205" t="s">
        <v>65</v>
      </c>
      <c r="G5" s="204" t="s">
        <v>60</v>
      </c>
      <c r="H5" s="223" t="s">
        <v>61</v>
      </c>
      <c r="I5" s="200"/>
      <c r="J5" s="204"/>
      <c r="K5" s="207"/>
      <c r="L5" s="207"/>
      <c r="M5" s="207"/>
      <c r="N5" s="207"/>
      <c r="O5" s="207"/>
      <c r="P5" s="204"/>
      <c r="Q5" s="153"/>
    </row>
    <row r="6" spans="1:17" ht="50.1" customHeight="1">
      <c r="B6" s="151" t="s">
        <v>55</v>
      </c>
      <c r="C6" s="195" t="s">
        <v>66</v>
      </c>
      <c r="D6" s="196" t="s">
        <v>67</v>
      </c>
      <c r="E6" s="197" t="s">
        <v>58</v>
      </c>
      <c r="F6" s="208" t="s">
        <v>68</v>
      </c>
      <c r="G6" s="197" t="s">
        <v>60</v>
      </c>
      <c r="H6" s="199" t="s">
        <v>61</v>
      </c>
      <c r="I6" s="200"/>
      <c r="J6" s="197"/>
      <c r="K6" s="201"/>
      <c r="L6" s="201"/>
      <c r="M6" s="201"/>
      <c r="N6" s="201"/>
      <c r="O6" s="201"/>
      <c r="P6" s="197"/>
      <c r="Q6" s="152"/>
    </row>
    <row r="7" spans="1:17" ht="50.1" customHeight="1">
      <c r="B7" s="151" t="s">
        <v>55</v>
      </c>
      <c r="C7" s="202" t="s">
        <v>69</v>
      </c>
      <c r="D7" s="203" t="s">
        <v>70</v>
      </c>
      <c r="E7" s="204" t="s">
        <v>58</v>
      </c>
      <c r="F7" s="210" t="s">
        <v>71</v>
      </c>
      <c r="G7" s="204" t="s">
        <v>60</v>
      </c>
      <c r="H7" s="223" t="s">
        <v>102</v>
      </c>
      <c r="I7" s="200"/>
      <c r="J7" s="204"/>
      <c r="K7" s="207"/>
      <c r="L7" s="207"/>
      <c r="M7" s="207"/>
      <c r="N7" s="207"/>
      <c r="O7" s="207"/>
      <c r="P7" s="204"/>
      <c r="Q7" s="153"/>
    </row>
    <row r="8" spans="1:17" ht="50.1" customHeight="1">
      <c r="B8" s="151" t="s">
        <v>55</v>
      </c>
      <c r="C8" s="195" t="s">
        <v>72</v>
      </c>
      <c r="D8" s="196" t="s">
        <v>73</v>
      </c>
      <c r="E8" s="197" t="s">
        <v>58</v>
      </c>
      <c r="F8" s="208" t="s">
        <v>74</v>
      </c>
      <c r="G8" s="197" t="s">
        <v>60</v>
      </c>
      <c r="H8" s="199" t="s">
        <v>102</v>
      </c>
      <c r="I8" s="200"/>
      <c r="J8" s="197"/>
      <c r="K8" s="201"/>
      <c r="L8" s="201"/>
      <c r="M8" s="201"/>
      <c r="N8" s="201"/>
      <c r="O8" s="201"/>
      <c r="P8" s="197"/>
      <c r="Q8" s="152"/>
    </row>
    <row r="9" spans="1:17" ht="50.1" customHeight="1">
      <c r="B9" s="151" t="s">
        <v>55</v>
      </c>
      <c r="C9" s="202" t="s">
        <v>75</v>
      </c>
      <c r="D9" s="203" t="s">
        <v>76</v>
      </c>
      <c r="E9" s="204" t="s">
        <v>58</v>
      </c>
      <c r="F9" s="205" t="s">
        <v>77</v>
      </c>
      <c r="G9" s="204" t="s">
        <v>60</v>
      </c>
      <c r="H9" s="223" t="s">
        <v>61</v>
      </c>
      <c r="I9" s="200"/>
      <c r="J9" s="204"/>
      <c r="K9" s="207"/>
      <c r="L9" s="207"/>
      <c r="M9" s="207"/>
      <c r="N9" s="207"/>
      <c r="O9" s="207"/>
      <c r="P9" s="204"/>
      <c r="Q9" s="153"/>
    </row>
    <row r="10" spans="1:17" ht="50.1" customHeight="1">
      <c r="B10" s="151" t="s">
        <v>55</v>
      </c>
      <c r="C10" s="195" t="s">
        <v>78</v>
      </c>
      <c r="D10" s="196" t="s">
        <v>79</v>
      </c>
      <c r="E10" s="197" t="s">
        <v>58</v>
      </c>
      <c r="F10" s="208" t="s">
        <v>80</v>
      </c>
      <c r="G10" s="197" t="s">
        <v>60</v>
      </c>
      <c r="H10" s="199" t="s">
        <v>61</v>
      </c>
      <c r="I10" s="200"/>
      <c r="J10" s="197"/>
      <c r="K10" s="201"/>
      <c r="L10" s="201"/>
      <c r="M10" s="201"/>
      <c r="N10" s="201"/>
      <c r="O10" s="201"/>
      <c r="P10" s="197"/>
      <c r="Q10" s="152"/>
    </row>
    <row r="11" spans="1:17" ht="50.1" customHeight="1">
      <c r="B11" s="151" t="s">
        <v>55</v>
      </c>
      <c r="C11" s="202" t="s">
        <v>81</v>
      </c>
      <c r="D11" s="203" t="s">
        <v>82</v>
      </c>
      <c r="E11" s="204" t="s">
        <v>83</v>
      </c>
      <c r="F11" s="205" t="s">
        <v>84</v>
      </c>
      <c r="G11" s="204" t="s">
        <v>60</v>
      </c>
      <c r="H11" s="223" t="s">
        <v>61</v>
      </c>
      <c r="I11" s="200"/>
      <c r="J11" s="204"/>
      <c r="K11" s="207"/>
      <c r="L11" s="207"/>
      <c r="M11" s="207"/>
      <c r="N11" s="207"/>
      <c r="O11" s="207"/>
      <c r="P11" s="204"/>
      <c r="Q11" s="153"/>
    </row>
    <row r="12" spans="1:17" ht="50.1" customHeight="1">
      <c r="B12" s="151" t="s">
        <v>55</v>
      </c>
      <c r="C12" s="195" t="s">
        <v>85</v>
      </c>
      <c r="D12" s="196" t="s">
        <v>86</v>
      </c>
      <c r="E12" s="197" t="s">
        <v>58</v>
      </c>
      <c r="F12" s="198" t="s">
        <v>87</v>
      </c>
      <c r="G12" s="197" t="s">
        <v>60</v>
      </c>
      <c r="H12" s="199" t="s">
        <v>61</v>
      </c>
      <c r="I12" s="200"/>
      <c r="J12" s="197"/>
      <c r="K12" s="201"/>
      <c r="L12" s="201"/>
      <c r="M12" s="201"/>
      <c r="N12" s="201"/>
      <c r="O12" s="201"/>
      <c r="P12" s="197"/>
      <c r="Q12" s="152"/>
    </row>
    <row r="13" spans="1:17" ht="50.1" customHeight="1">
      <c r="B13" s="154" t="s">
        <v>88</v>
      </c>
      <c r="C13" s="211" t="s">
        <v>89</v>
      </c>
      <c r="D13" s="212" t="s">
        <v>90</v>
      </c>
      <c r="E13" s="213" t="s">
        <v>58</v>
      </c>
      <c r="F13" s="214" t="s">
        <v>91</v>
      </c>
      <c r="G13" s="213" t="s">
        <v>60</v>
      </c>
      <c r="H13" s="215" t="s">
        <v>61</v>
      </c>
      <c r="I13" s="200"/>
      <c r="J13" s="213"/>
      <c r="K13" s="217"/>
      <c r="L13" s="217"/>
      <c r="M13" s="217"/>
      <c r="N13" s="217"/>
      <c r="O13" s="217"/>
      <c r="P13" s="213"/>
      <c r="Q13" s="155"/>
    </row>
    <row r="14" spans="1:17" ht="50.1" customHeight="1">
      <c r="B14" s="154" t="s">
        <v>88</v>
      </c>
      <c r="C14" s="195" t="s">
        <v>92</v>
      </c>
      <c r="D14" s="196" t="s">
        <v>93</v>
      </c>
      <c r="E14" s="197" t="s">
        <v>58</v>
      </c>
      <c r="F14" s="198" t="s">
        <v>94</v>
      </c>
      <c r="G14" s="197" t="s">
        <v>60</v>
      </c>
      <c r="H14" s="199" t="s">
        <v>61</v>
      </c>
      <c r="I14" s="200"/>
      <c r="J14" s="197"/>
      <c r="K14" s="201"/>
      <c r="L14" s="201"/>
      <c r="M14" s="201"/>
      <c r="N14" s="201"/>
      <c r="O14" s="201"/>
      <c r="P14" s="197"/>
      <c r="Q14" s="152"/>
    </row>
    <row r="15" spans="1:17" ht="50.1" customHeight="1">
      <c r="B15" s="151" t="s">
        <v>95</v>
      </c>
      <c r="C15" s="211" t="s">
        <v>96</v>
      </c>
      <c r="D15" s="212" t="s">
        <v>97</v>
      </c>
      <c r="E15" s="213" t="s">
        <v>58</v>
      </c>
      <c r="F15" s="214" t="s">
        <v>98</v>
      </c>
      <c r="G15" s="213" t="s">
        <v>60</v>
      </c>
      <c r="H15" s="215" t="s">
        <v>61</v>
      </c>
      <c r="I15" s="200"/>
      <c r="J15" s="213"/>
      <c r="K15" s="217"/>
      <c r="L15" s="217"/>
      <c r="M15" s="217"/>
      <c r="N15" s="217"/>
      <c r="O15" s="217"/>
      <c r="P15" s="213"/>
      <c r="Q15" s="155"/>
    </row>
    <row r="16" spans="1:17" ht="50.1" customHeight="1">
      <c r="B16" s="151" t="s">
        <v>95</v>
      </c>
      <c r="C16" s="195" t="s">
        <v>99</v>
      </c>
      <c r="D16" s="196" t="s">
        <v>100</v>
      </c>
      <c r="E16" s="197" t="s">
        <v>83</v>
      </c>
      <c r="F16" s="208" t="s">
        <v>101</v>
      </c>
      <c r="G16" s="197" t="s">
        <v>60</v>
      </c>
      <c r="H16" s="199" t="s">
        <v>102</v>
      </c>
      <c r="I16" s="200"/>
      <c r="J16" s="197"/>
      <c r="K16" s="201"/>
      <c r="L16" s="201"/>
      <c r="M16" s="201"/>
      <c r="N16" s="201"/>
      <c r="O16" s="201"/>
      <c r="P16" s="197"/>
      <c r="Q16" s="152"/>
    </row>
    <row r="17" spans="2:17" ht="50.1" customHeight="1">
      <c r="B17" s="151" t="s">
        <v>95</v>
      </c>
      <c r="C17" s="211" t="s">
        <v>103</v>
      </c>
      <c r="D17" s="212" t="s">
        <v>104</v>
      </c>
      <c r="E17" s="213" t="s">
        <v>83</v>
      </c>
      <c r="F17" s="214" t="s">
        <v>105</v>
      </c>
      <c r="G17" s="213" t="s">
        <v>60</v>
      </c>
      <c r="H17" s="215" t="s">
        <v>102</v>
      </c>
      <c r="I17" s="200"/>
      <c r="J17" s="213"/>
      <c r="K17" s="217"/>
      <c r="L17" s="217"/>
      <c r="M17" s="217"/>
      <c r="N17" s="217"/>
      <c r="O17" s="217"/>
      <c r="P17" s="213"/>
      <c r="Q17" s="155"/>
    </row>
    <row r="18" spans="2:17" ht="50.1" customHeight="1">
      <c r="B18" s="154" t="s">
        <v>106</v>
      </c>
      <c r="C18" s="195" t="s">
        <v>107</v>
      </c>
      <c r="D18" s="196" t="s">
        <v>108</v>
      </c>
      <c r="E18" s="197" t="s">
        <v>58</v>
      </c>
      <c r="F18" s="208" t="s">
        <v>109</v>
      </c>
      <c r="G18" s="197" t="s">
        <v>60</v>
      </c>
      <c r="H18" s="199" t="s">
        <v>61</v>
      </c>
      <c r="I18" s="200"/>
      <c r="J18" s="197"/>
      <c r="K18" s="201"/>
      <c r="L18" s="201"/>
      <c r="M18" s="201"/>
      <c r="N18" s="201"/>
      <c r="O18" s="201"/>
      <c r="P18" s="197"/>
      <c r="Q18" s="152"/>
    </row>
    <row r="19" spans="2:17" ht="50.1" customHeight="1">
      <c r="B19" s="154" t="s">
        <v>106</v>
      </c>
      <c r="C19" s="202" t="s">
        <v>110</v>
      </c>
      <c r="D19" s="203" t="s">
        <v>111</v>
      </c>
      <c r="E19" s="204" t="s">
        <v>58</v>
      </c>
      <c r="F19" s="205" t="s">
        <v>112</v>
      </c>
      <c r="G19" s="204" t="s">
        <v>60</v>
      </c>
      <c r="H19" s="223" t="s">
        <v>61</v>
      </c>
      <c r="I19" s="200"/>
      <c r="J19" s="204"/>
      <c r="K19" s="207"/>
      <c r="L19" s="207"/>
      <c r="M19" s="207"/>
      <c r="N19" s="207"/>
      <c r="O19" s="207"/>
      <c r="P19" s="204"/>
      <c r="Q19" s="153"/>
    </row>
    <row r="20" spans="2:17" ht="50.1" customHeight="1">
      <c r="B20" s="154" t="s">
        <v>106</v>
      </c>
      <c r="C20" s="195" t="s">
        <v>113</v>
      </c>
      <c r="D20" s="196" t="s">
        <v>114</v>
      </c>
      <c r="E20" s="197" t="s">
        <v>58</v>
      </c>
      <c r="F20" s="208" t="s">
        <v>115</v>
      </c>
      <c r="G20" s="197" t="s">
        <v>60</v>
      </c>
      <c r="H20" s="199" t="s">
        <v>61</v>
      </c>
      <c r="I20" s="200"/>
      <c r="J20" s="197"/>
      <c r="K20" s="201"/>
      <c r="L20" s="201"/>
      <c r="M20" s="201"/>
      <c r="N20" s="201"/>
      <c r="O20" s="201"/>
      <c r="P20" s="197"/>
      <c r="Q20" s="152"/>
    </row>
    <row r="21" spans="2:17" ht="50.1" customHeight="1">
      <c r="B21" s="154" t="s">
        <v>106</v>
      </c>
      <c r="C21" s="202" t="s">
        <v>116</v>
      </c>
      <c r="D21" s="203" t="s">
        <v>117</v>
      </c>
      <c r="E21" s="204" t="s">
        <v>58</v>
      </c>
      <c r="F21" s="205" t="s">
        <v>118</v>
      </c>
      <c r="G21" s="204" t="s">
        <v>60</v>
      </c>
      <c r="H21" s="223" t="s">
        <v>61</v>
      </c>
      <c r="I21" s="200"/>
      <c r="J21" s="204"/>
      <c r="K21" s="207"/>
      <c r="L21" s="207"/>
      <c r="M21" s="207"/>
      <c r="N21" s="207"/>
      <c r="O21" s="207"/>
      <c r="P21" s="204"/>
      <c r="Q21" s="153"/>
    </row>
    <row r="22" spans="2:17" ht="50.1" customHeight="1">
      <c r="B22" s="154" t="s">
        <v>106</v>
      </c>
      <c r="C22" s="195" t="s">
        <v>119</v>
      </c>
      <c r="D22" s="196" t="s">
        <v>120</v>
      </c>
      <c r="E22" s="197" t="s">
        <v>83</v>
      </c>
      <c r="F22" s="208" t="s">
        <v>121</v>
      </c>
      <c r="G22" s="197" t="s">
        <v>60</v>
      </c>
      <c r="H22" s="199" t="s">
        <v>61</v>
      </c>
      <c r="I22" s="200"/>
      <c r="J22" s="197"/>
      <c r="K22" s="201"/>
      <c r="L22" s="201"/>
      <c r="M22" s="201"/>
      <c r="N22" s="201"/>
      <c r="O22" s="201"/>
      <c r="P22" s="197"/>
      <c r="Q22" s="152"/>
    </row>
    <row r="23" spans="2:17" ht="50.1" customHeight="1">
      <c r="B23" s="154" t="s">
        <v>106</v>
      </c>
      <c r="C23" s="202" t="s">
        <v>122</v>
      </c>
      <c r="D23" s="203" t="s">
        <v>123</v>
      </c>
      <c r="E23" s="204" t="s">
        <v>83</v>
      </c>
      <c r="F23" s="205" t="s">
        <v>124</v>
      </c>
      <c r="G23" s="204" t="s">
        <v>60</v>
      </c>
      <c r="H23" s="223" t="s">
        <v>61</v>
      </c>
      <c r="I23" s="200"/>
      <c r="J23" s="204"/>
      <c r="K23" s="207"/>
      <c r="L23" s="207"/>
      <c r="M23" s="207"/>
      <c r="N23" s="207"/>
      <c r="O23" s="207"/>
      <c r="P23" s="204"/>
      <c r="Q23" s="153"/>
    </row>
    <row r="24" spans="2:17" ht="88.5" customHeight="1">
      <c r="B24" s="154" t="s">
        <v>106</v>
      </c>
      <c r="C24" s="202" t="s">
        <v>125</v>
      </c>
      <c r="D24" s="203" t="s">
        <v>126</v>
      </c>
      <c r="E24" s="204" t="s">
        <v>58</v>
      </c>
      <c r="F24" s="205" t="s">
        <v>127</v>
      </c>
      <c r="G24" s="197" t="s">
        <v>60</v>
      </c>
      <c r="H24" s="199" t="s">
        <v>175</v>
      </c>
      <c r="I24" s="200"/>
      <c r="J24" s="197"/>
      <c r="K24" s="224" t="s">
        <v>408</v>
      </c>
      <c r="L24" s="201"/>
      <c r="M24" s="201"/>
      <c r="N24" s="201"/>
      <c r="O24" s="201"/>
      <c r="P24" s="197" t="s">
        <v>177</v>
      </c>
      <c r="Q24" s="152" t="s">
        <v>178</v>
      </c>
    </row>
    <row r="25" spans="2:17" ht="50.1" customHeight="1">
      <c r="B25" s="154" t="s">
        <v>106</v>
      </c>
      <c r="C25" s="202" t="s">
        <v>128</v>
      </c>
      <c r="D25" s="203" t="s">
        <v>129</v>
      </c>
      <c r="E25" s="204" t="s">
        <v>58</v>
      </c>
      <c r="F25" s="210" t="s">
        <v>130</v>
      </c>
      <c r="G25" s="204" t="s">
        <v>60</v>
      </c>
      <c r="H25" s="223" t="s">
        <v>61</v>
      </c>
      <c r="I25" s="200"/>
      <c r="J25" s="204"/>
      <c r="K25" s="207"/>
      <c r="L25" s="207"/>
      <c r="M25" s="207"/>
      <c r="N25" s="207"/>
      <c r="O25" s="207"/>
      <c r="P25" s="204"/>
      <c r="Q25" s="153"/>
    </row>
    <row r="26" spans="2:17" ht="50.1" customHeight="1">
      <c r="B26" s="154" t="s">
        <v>106</v>
      </c>
      <c r="C26" s="195" t="s">
        <v>131</v>
      </c>
      <c r="D26" s="196" t="s">
        <v>132</v>
      </c>
      <c r="E26" s="197" t="s">
        <v>58</v>
      </c>
      <c r="F26" s="198" t="s">
        <v>133</v>
      </c>
      <c r="G26" s="197" t="s">
        <v>60</v>
      </c>
      <c r="H26" s="199" t="s">
        <v>61</v>
      </c>
      <c r="I26" s="200"/>
      <c r="J26" s="197"/>
      <c r="K26" s="201"/>
      <c r="L26" s="201"/>
      <c r="M26" s="201"/>
      <c r="N26" s="201"/>
      <c r="O26" s="201"/>
      <c r="P26" s="197"/>
      <c r="Q26" s="152"/>
    </row>
    <row r="27" spans="2:17" ht="50.1" customHeight="1">
      <c r="B27" s="154" t="s">
        <v>106</v>
      </c>
      <c r="C27" s="211" t="s">
        <v>134</v>
      </c>
      <c r="D27" s="212" t="s">
        <v>135</v>
      </c>
      <c r="E27" s="213" t="s">
        <v>58</v>
      </c>
      <c r="F27" s="218" t="s">
        <v>136</v>
      </c>
      <c r="G27" s="213" t="s">
        <v>60</v>
      </c>
      <c r="H27" s="199" t="s">
        <v>61</v>
      </c>
      <c r="I27" s="200"/>
      <c r="J27" s="213"/>
      <c r="K27" s="217"/>
      <c r="L27" s="217"/>
      <c r="M27" s="217"/>
      <c r="N27" s="217"/>
      <c r="O27" s="217"/>
      <c r="P27" s="213"/>
      <c r="Q27" s="155"/>
    </row>
    <row r="28" spans="2:17" ht="107.25" customHeight="1">
      <c r="B28" s="154" t="s">
        <v>106</v>
      </c>
      <c r="C28" s="195" t="s">
        <v>137</v>
      </c>
      <c r="D28" s="196" t="s">
        <v>138</v>
      </c>
      <c r="E28" s="197" t="s">
        <v>58</v>
      </c>
      <c r="F28" s="198" t="s">
        <v>139</v>
      </c>
      <c r="G28" s="197" t="s">
        <v>60</v>
      </c>
      <c r="H28" s="199" t="s">
        <v>175</v>
      </c>
      <c r="I28" s="200"/>
      <c r="J28" s="197"/>
      <c r="K28" s="224" t="s">
        <v>409</v>
      </c>
      <c r="L28" s="201"/>
      <c r="M28" s="201"/>
      <c r="N28" s="201"/>
      <c r="O28" s="201"/>
      <c r="P28" s="197" t="s">
        <v>177</v>
      </c>
      <c r="Q28" s="152" t="s">
        <v>374</v>
      </c>
    </row>
    <row r="29" spans="2:17" ht="50.1" customHeight="1">
      <c r="B29" s="154" t="s">
        <v>106</v>
      </c>
      <c r="C29" s="211" t="s">
        <v>140</v>
      </c>
      <c r="D29" s="212" t="s">
        <v>141</v>
      </c>
      <c r="E29" s="213" t="s">
        <v>58</v>
      </c>
      <c r="F29" s="214" t="s">
        <v>142</v>
      </c>
      <c r="G29" s="213" t="s">
        <v>60</v>
      </c>
      <c r="H29" s="199" t="s">
        <v>61</v>
      </c>
      <c r="I29" s="200"/>
      <c r="J29" s="213"/>
      <c r="K29" s="217"/>
      <c r="L29" s="217"/>
      <c r="M29" s="217"/>
      <c r="N29" s="217"/>
      <c r="O29" s="217"/>
      <c r="P29" s="213"/>
      <c r="Q29" s="155"/>
    </row>
    <row r="30" spans="2:17" ht="51" customHeight="1">
      <c r="B30" s="154" t="s">
        <v>106</v>
      </c>
      <c r="C30" s="195" t="s">
        <v>143</v>
      </c>
      <c r="D30" s="196" t="s">
        <v>144</v>
      </c>
      <c r="E30" s="197" t="s">
        <v>58</v>
      </c>
      <c r="F30" s="208" t="s">
        <v>145</v>
      </c>
      <c r="G30" s="197" t="s">
        <v>60</v>
      </c>
      <c r="H30" s="199" t="s">
        <v>175</v>
      </c>
      <c r="I30" s="200"/>
      <c r="J30" s="197"/>
      <c r="K30" s="224" t="s">
        <v>410</v>
      </c>
      <c r="L30" s="201"/>
      <c r="M30" s="201"/>
      <c r="N30" s="201"/>
      <c r="O30" s="201"/>
      <c r="P30" s="197" t="s">
        <v>177</v>
      </c>
      <c r="Q30" s="152" t="s">
        <v>374</v>
      </c>
    </row>
    <row r="31" spans="2:17" ht="50.1" customHeight="1">
      <c r="B31" s="151" t="s">
        <v>146</v>
      </c>
      <c r="C31" s="211" t="s">
        <v>147</v>
      </c>
      <c r="D31" s="212" t="s">
        <v>148</v>
      </c>
      <c r="E31" s="213" t="s">
        <v>58</v>
      </c>
      <c r="F31" s="214" t="s">
        <v>149</v>
      </c>
      <c r="G31" s="213" t="s">
        <v>60</v>
      </c>
      <c r="H31" s="199" t="s">
        <v>61</v>
      </c>
      <c r="I31" s="200"/>
      <c r="J31" s="213"/>
      <c r="K31" s="217"/>
      <c r="L31" s="217"/>
      <c r="M31" s="217"/>
      <c r="N31" s="217"/>
      <c r="O31" s="217"/>
      <c r="P31" s="213"/>
      <c r="Q31" s="155"/>
    </row>
    <row r="32" spans="2:17" ht="50.1" customHeight="1">
      <c r="B32" s="151" t="s">
        <v>146</v>
      </c>
      <c r="C32" s="195" t="s">
        <v>150</v>
      </c>
      <c r="D32" s="196" t="s">
        <v>151</v>
      </c>
      <c r="E32" s="197" t="s">
        <v>58</v>
      </c>
      <c r="F32" s="198" t="s">
        <v>152</v>
      </c>
      <c r="G32" s="197" t="s">
        <v>60</v>
      </c>
      <c r="H32" s="199" t="s">
        <v>61</v>
      </c>
      <c r="I32" s="200"/>
      <c r="J32" s="197"/>
      <c r="K32" s="201"/>
      <c r="L32" s="201"/>
      <c r="M32" s="201"/>
      <c r="N32" s="201"/>
      <c r="O32" s="201"/>
      <c r="P32" s="197"/>
      <c r="Q32" s="152"/>
    </row>
    <row r="33" spans="2:17" ht="50.1" customHeight="1">
      <c r="B33" s="151" t="s">
        <v>146</v>
      </c>
      <c r="C33" s="211" t="s">
        <v>153</v>
      </c>
      <c r="D33" s="219" t="s">
        <v>154</v>
      </c>
      <c r="E33" s="213" t="s">
        <v>58</v>
      </c>
      <c r="F33" s="218" t="s">
        <v>155</v>
      </c>
      <c r="G33" s="213" t="s">
        <v>60</v>
      </c>
      <c r="H33" s="199" t="s">
        <v>61</v>
      </c>
      <c r="I33" s="200"/>
      <c r="J33" s="213"/>
      <c r="K33" s="217"/>
      <c r="L33" s="217"/>
      <c r="M33" s="217"/>
      <c r="N33" s="217"/>
      <c r="O33" s="217"/>
      <c r="P33" s="213"/>
      <c r="Q33" s="155"/>
    </row>
    <row r="34" spans="2:17" ht="50.1" customHeight="1">
      <c r="B34" s="151" t="s">
        <v>146</v>
      </c>
      <c r="C34" s="195" t="s">
        <v>156</v>
      </c>
      <c r="D34" s="196" t="s">
        <v>157</v>
      </c>
      <c r="E34" s="197" t="s">
        <v>58</v>
      </c>
      <c r="F34" s="198" t="s">
        <v>158</v>
      </c>
      <c r="G34" s="197" t="s">
        <v>60</v>
      </c>
      <c r="H34" s="199" t="s">
        <v>61</v>
      </c>
      <c r="I34" s="200"/>
      <c r="J34" s="197"/>
      <c r="K34" s="201"/>
      <c r="L34" s="201"/>
      <c r="M34" s="201"/>
      <c r="N34" s="201"/>
      <c r="O34" s="201"/>
      <c r="P34" s="197"/>
      <c r="Q34" s="152"/>
    </row>
    <row r="35" spans="2:17" ht="50.1" customHeight="1">
      <c r="B35" s="151" t="s">
        <v>146</v>
      </c>
      <c r="C35" s="202" t="s">
        <v>159</v>
      </c>
      <c r="D35" s="212" t="s">
        <v>160</v>
      </c>
      <c r="E35" s="213" t="s">
        <v>58</v>
      </c>
      <c r="F35" s="214" t="s">
        <v>161</v>
      </c>
      <c r="G35" s="204" t="s">
        <v>60</v>
      </c>
      <c r="H35" s="199" t="s">
        <v>61</v>
      </c>
      <c r="I35" s="200"/>
      <c r="J35" s="204"/>
      <c r="K35" s="207"/>
      <c r="L35" s="207"/>
      <c r="M35" s="207"/>
      <c r="N35" s="207"/>
      <c r="O35" s="207"/>
      <c r="P35" s="204"/>
      <c r="Q35" s="153"/>
    </row>
    <row r="36" spans="2:17" ht="50.1" customHeight="1">
      <c r="B36" s="151" t="s">
        <v>146</v>
      </c>
      <c r="C36" s="195" t="s">
        <v>162</v>
      </c>
      <c r="D36" s="196" t="s">
        <v>163</v>
      </c>
      <c r="E36" s="197" t="s">
        <v>58</v>
      </c>
      <c r="F36" s="198" t="s">
        <v>164</v>
      </c>
      <c r="G36" s="197" t="s">
        <v>60</v>
      </c>
      <c r="H36" s="199" t="s">
        <v>61</v>
      </c>
      <c r="I36" s="200"/>
      <c r="J36" s="197"/>
      <c r="K36" s="201"/>
      <c r="L36" s="201"/>
      <c r="M36" s="201"/>
      <c r="N36" s="201"/>
      <c r="O36" s="201"/>
      <c r="P36" s="197"/>
      <c r="Q36" s="152"/>
    </row>
    <row r="37" spans="2:17" ht="50.1" customHeight="1">
      <c r="B37" s="151" t="s">
        <v>146</v>
      </c>
      <c r="C37" s="211" t="s">
        <v>165</v>
      </c>
      <c r="D37" s="212" t="s">
        <v>166</v>
      </c>
      <c r="E37" s="213" t="s">
        <v>58</v>
      </c>
      <c r="F37" s="214" t="s">
        <v>167</v>
      </c>
      <c r="G37" s="213" t="s">
        <v>60</v>
      </c>
      <c r="H37" s="199" t="s">
        <v>61</v>
      </c>
      <c r="I37" s="200"/>
      <c r="J37" s="213"/>
      <c r="K37" s="217"/>
      <c r="L37" s="217"/>
      <c r="M37" s="217"/>
      <c r="N37" s="217"/>
      <c r="O37" s="217"/>
      <c r="P37" s="213"/>
      <c r="Q37" s="155"/>
    </row>
    <row r="38" spans="2:17" ht="50.1" customHeight="1">
      <c r="B38" s="151" t="s">
        <v>146</v>
      </c>
      <c r="C38" s="195" t="s">
        <v>168</v>
      </c>
      <c r="D38" s="196" t="s">
        <v>169</v>
      </c>
      <c r="E38" s="197" t="s">
        <v>58</v>
      </c>
      <c r="F38" s="208" t="s">
        <v>170</v>
      </c>
      <c r="G38" s="197" t="s">
        <v>60</v>
      </c>
      <c r="H38" s="199" t="s">
        <v>61</v>
      </c>
      <c r="I38" s="200"/>
      <c r="J38" s="197"/>
      <c r="K38" s="201"/>
      <c r="L38" s="201"/>
      <c r="M38" s="201"/>
      <c r="N38" s="201"/>
      <c r="O38" s="201"/>
      <c r="P38" s="197"/>
      <c r="Q38" s="152"/>
    </row>
    <row r="39" spans="2:17" ht="50.1" customHeight="1">
      <c r="B39" s="154" t="s">
        <v>171</v>
      </c>
      <c r="C39" s="211" t="s">
        <v>172</v>
      </c>
      <c r="D39" s="212" t="s">
        <v>173</v>
      </c>
      <c r="E39" s="213" t="s">
        <v>58</v>
      </c>
      <c r="F39" s="214" t="s">
        <v>174</v>
      </c>
      <c r="G39" s="213" t="s">
        <v>60</v>
      </c>
      <c r="H39" s="215" t="s">
        <v>175</v>
      </c>
      <c r="I39" s="200"/>
      <c r="J39" s="213"/>
      <c r="K39" s="217"/>
      <c r="L39" s="217"/>
      <c r="M39" s="217"/>
      <c r="N39" s="217"/>
      <c r="O39" s="217" t="s">
        <v>402</v>
      </c>
      <c r="P39" s="213"/>
      <c r="Q39" s="155"/>
    </row>
    <row r="40" spans="2:17" ht="50.1" customHeight="1">
      <c r="B40" s="154" t="s">
        <v>171</v>
      </c>
      <c r="C40" s="195" t="s">
        <v>179</v>
      </c>
      <c r="D40" s="221" t="s">
        <v>180</v>
      </c>
      <c r="E40" s="197" t="s">
        <v>58</v>
      </c>
      <c r="F40" s="198" t="s">
        <v>181</v>
      </c>
      <c r="G40" s="197" t="s">
        <v>60</v>
      </c>
      <c r="H40" s="199" t="s">
        <v>102</v>
      </c>
      <c r="I40" s="200"/>
      <c r="J40" s="197"/>
      <c r="K40" s="201"/>
      <c r="L40" s="201"/>
      <c r="M40" s="201"/>
      <c r="N40" s="201"/>
      <c r="O40" s="201"/>
      <c r="P40" s="197"/>
      <c r="Q40" s="152"/>
    </row>
    <row r="41" spans="2:17" ht="174.75" customHeight="1">
      <c r="B41" s="151" t="s">
        <v>182</v>
      </c>
      <c r="C41" s="211" t="s">
        <v>183</v>
      </c>
      <c r="D41" s="212" t="s">
        <v>184</v>
      </c>
      <c r="E41" s="213" t="s">
        <v>58</v>
      </c>
      <c r="F41" s="218" t="s">
        <v>185</v>
      </c>
      <c r="G41" s="213" t="s">
        <v>60</v>
      </c>
      <c r="H41" s="215" t="s">
        <v>175</v>
      </c>
      <c r="I41" s="200"/>
      <c r="J41" s="213"/>
      <c r="K41" s="220" t="s">
        <v>411</v>
      </c>
      <c r="L41" s="217"/>
      <c r="M41" s="217"/>
      <c r="N41" s="217"/>
      <c r="O41" s="217"/>
      <c r="P41" s="213" t="s">
        <v>177</v>
      </c>
      <c r="Q41" s="155" t="s">
        <v>374</v>
      </c>
    </row>
    <row r="42" spans="2:17" ht="50.1" customHeight="1">
      <c r="B42" s="151" t="s">
        <v>182</v>
      </c>
      <c r="C42" s="195" t="s">
        <v>186</v>
      </c>
      <c r="D42" s="196" t="s">
        <v>187</v>
      </c>
      <c r="E42" s="197" t="s">
        <v>58</v>
      </c>
      <c r="F42" s="208" t="s">
        <v>188</v>
      </c>
      <c r="G42" s="197" t="s">
        <v>60</v>
      </c>
      <c r="H42" s="199" t="s">
        <v>61</v>
      </c>
      <c r="I42" s="200"/>
      <c r="J42" s="197"/>
      <c r="K42" s="201"/>
      <c r="L42" s="201"/>
      <c r="M42" s="201"/>
      <c r="N42" s="201"/>
      <c r="O42" s="201"/>
      <c r="P42" s="197"/>
      <c r="Q42" s="152"/>
    </row>
    <row r="43" spans="2:17" ht="50.1" customHeight="1">
      <c r="B43" s="151" t="s">
        <v>182</v>
      </c>
      <c r="C43" s="211" t="s">
        <v>189</v>
      </c>
      <c r="D43" s="212" t="s">
        <v>190</v>
      </c>
      <c r="E43" s="213" t="s">
        <v>58</v>
      </c>
      <c r="F43" s="210" t="s">
        <v>191</v>
      </c>
      <c r="G43" s="213" t="s">
        <v>60</v>
      </c>
      <c r="H43" s="215" t="s">
        <v>102</v>
      </c>
      <c r="I43" s="200"/>
      <c r="J43" s="213"/>
      <c r="K43" s="217"/>
      <c r="L43" s="217"/>
      <c r="M43" s="217"/>
      <c r="N43" s="217"/>
      <c r="O43" s="217"/>
      <c r="P43" s="213"/>
      <c r="Q43" s="155"/>
    </row>
    <row r="44" spans="2:17" ht="50.1" customHeight="1">
      <c r="B44" s="151" t="s">
        <v>182</v>
      </c>
      <c r="C44" s="195" t="s">
        <v>192</v>
      </c>
      <c r="D44" s="196" t="s">
        <v>193</v>
      </c>
      <c r="E44" s="197" t="s">
        <v>58</v>
      </c>
      <c r="F44" s="208" t="s">
        <v>194</v>
      </c>
      <c r="G44" s="197" t="s">
        <v>60</v>
      </c>
      <c r="H44" s="199" t="s">
        <v>102</v>
      </c>
      <c r="I44" s="200"/>
      <c r="J44" s="197"/>
      <c r="K44" s="201"/>
      <c r="L44" s="201"/>
      <c r="M44" s="201"/>
      <c r="N44" s="201"/>
      <c r="O44" s="201"/>
      <c r="P44" s="197"/>
      <c r="Q44" s="152"/>
    </row>
    <row r="45" spans="2:17" ht="50.1" customHeight="1">
      <c r="B45" s="151" t="s">
        <v>182</v>
      </c>
      <c r="C45" s="211" t="s">
        <v>195</v>
      </c>
      <c r="D45" s="212" t="s">
        <v>196</v>
      </c>
      <c r="E45" s="213" t="s">
        <v>83</v>
      </c>
      <c r="F45" s="214" t="s">
        <v>197</v>
      </c>
      <c r="G45" s="213" t="s">
        <v>60</v>
      </c>
      <c r="H45" s="215" t="s">
        <v>175</v>
      </c>
      <c r="I45" s="200"/>
      <c r="J45" s="213"/>
      <c r="K45" s="220" t="s">
        <v>412</v>
      </c>
      <c r="L45" s="217"/>
      <c r="M45" s="217"/>
      <c r="N45" s="217"/>
      <c r="O45" s="217"/>
      <c r="P45" s="213" t="s">
        <v>177</v>
      </c>
      <c r="Q45" s="155" t="s">
        <v>374</v>
      </c>
    </row>
    <row r="46" spans="2:17" ht="50.1" customHeight="1">
      <c r="B46" s="154" t="s">
        <v>198</v>
      </c>
      <c r="C46" s="195" t="s">
        <v>199</v>
      </c>
      <c r="D46" s="196" t="s">
        <v>200</v>
      </c>
      <c r="E46" s="195" t="s">
        <v>58</v>
      </c>
      <c r="F46" s="198" t="s">
        <v>201</v>
      </c>
      <c r="G46" s="197" t="s">
        <v>60</v>
      </c>
      <c r="H46" s="199" t="s">
        <v>61</v>
      </c>
      <c r="I46" s="200"/>
      <c r="J46" s="197"/>
      <c r="K46" s="201"/>
      <c r="L46" s="201"/>
      <c r="M46" s="201"/>
      <c r="N46" s="201"/>
      <c r="O46" s="201"/>
      <c r="P46" s="197"/>
      <c r="Q46" s="152"/>
    </row>
    <row r="47" spans="2:17" ht="50.1" customHeight="1">
      <c r="B47" s="154" t="s">
        <v>198</v>
      </c>
      <c r="C47" s="202" t="s">
        <v>202</v>
      </c>
      <c r="D47" s="219" t="s">
        <v>203</v>
      </c>
      <c r="E47" s="211" t="s">
        <v>58</v>
      </c>
      <c r="F47" s="214" t="s">
        <v>204</v>
      </c>
      <c r="G47" s="204" t="s">
        <v>60</v>
      </c>
      <c r="H47" s="223" t="s">
        <v>61</v>
      </c>
      <c r="I47" s="200"/>
      <c r="J47" s="204"/>
      <c r="K47" s="207"/>
      <c r="L47" s="207"/>
      <c r="M47" s="207"/>
      <c r="N47" s="207"/>
      <c r="O47" s="207"/>
      <c r="P47" s="204"/>
      <c r="Q47" s="153"/>
    </row>
    <row r="48" spans="2:17" ht="50.1" customHeight="1">
      <c r="B48" s="154" t="s">
        <v>198</v>
      </c>
      <c r="C48" s="195" t="s">
        <v>205</v>
      </c>
      <c r="D48" s="196" t="s">
        <v>206</v>
      </c>
      <c r="E48" s="195" t="s">
        <v>58</v>
      </c>
      <c r="F48" s="208" t="s">
        <v>207</v>
      </c>
      <c r="G48" s="197" t="s">
        <v>60</v>
      </c>
      <c r="H48" s="199" t="s">
        <v>102</v>
      </c>
      <c r="I48" s="200"/>
      <c r="J48" s="197"/>
      <c r="K48" s="201"/>
      <c r="L48" s="201"/>
      <c r="M48" s="201"/>
      <c r="N48" s="201"/>
      <c r="O48" s="201"/>
      <c r="P48" s="197"/>
      <c r="Q48" s="152"/>
    </row>
    <row r="49" spans="2:17" ht="50.1" customHeight="1">
      <c r="B49" s="154" t="s">
        <v>198</v>
      </c>
      <c r="C49" s="202" t="s">
        <v>208</v>
      </c>
      <c r="D49" s="212" t="s">
        <v>209</v>
      </c>
      <c r="E49" s="211" t="s">
        <v>58</v>
      </c>
      <c r="F49" s="218" t="s">
        <v>210</v>
      </c>
      <c r="G49" s="204" t="s">
        <v>60</v>
      </c>
      <c r="H49" s="223" t="s">
        <v>102</v>
      </c>
      <c r="I49" s="200"/>
      <c r="J49" s="204"/>
      <c r="K49" s="207"/>
      <c r="L49" s="207"/>
      <c r="M49" s="207"/>
      <c r="N49" s="207"/>
      <c r="O49" s="207"/>
      <c r="P49" s="204"/>
      <c r="Q49" s="153"/>
    </row>
    <row r="50" spans="2:17" ht="50.1" customHeight="1">
      <c r="B50" s="154" t="s">
        <v>198</v>
      </c>
      <c r="C50" s="195" t="s">
        <v>211</v>
      </c>
      <c r="D50" s="196" t="s">
        <v>212</v>
      </c>
      <c r="E50" s="195" t="s">
        <v>58</v>
      </c>
      <c r="F50" s="198" t="s">
        <v>213</v>
      </c>
      <c r="G50" s="197" t="s">
        <v>60</v>
      </c>
      <c r="H50" s="199" t="s">
        <v>102</v>
      </c>
      <c r="I50" s="200"/>
      <c r="J50" s="197"/>
      <c r="K50" s="201"/>
      <c r="L50" s="201"/>
      <c r="M50" s="201"/>
      <c r="N50" s="201"/>
      <c r="O50" s="201"/>
      <c r="P50" s="197"/>
      <c r="Q50" s="152"/>
    </row>
    <row r="51" spans="2:17" ht="53.25" customHeight="1">
      <c r="B51" s="154" t="s">
        <v>198</v>
      </c>
      <c r="C51" s="202" t="s">
        <v>214</v>
      </c>
      <c r="D51" s="212" t="s">
        <v>215</v>
      </c>
      <c r="E51" s="211" t="s">
        <v>58</v>
      </c>
      <c r="F51" s="214" t="s">
        <v>216</v>
      </c>
      <c r="G51" s="204" t="s">
        <v>60</v>
      </c>
      <c r="H51" s="223" t="s">
        <v>102</v>
      </c>
      <c r="I51" s="200"/>
      <c r="J51" s="204"/>
      <c r="K51" s="225" t="s">
        <v>413</v>
      </c>
      <c r="L51" s="207"/>
      <c r="M51" s="207"/>
      <c r="N51" s="207"/>
      <c r="O51" s="207"/>
      <c r="P51" s="204"/>
      <c r="Q51" s="153"/>
    </row>
    <row r="52" spans="2:17" ht="50.1" customHeight="1">
      <c r="B52" s="154" t="s">
        <v>198</v>
      </c>
      <c r="C52" s="195" t="s">
        <v>217</v>
      </c>
      <c r="D52" s="208" t="s">
        <v>218</v>
      </c>
      <c r="E52" s="195" t="s">
        <v>83</v>
      </c>
      <c r="F52" s="208" t="s">
        <v>219</v>
      </c>
      <c r="G52" s="197" t="s">
        <v>60</v>
      </c>
      <c r="H52" s="199" t="s">
        <v>61</v>
      </c>
      <c r="I52" s="200"/>
      <c r="J52" s="197"/>
      <c r="K52" s="201"/>
      <c r="L52" s="201"/>
      <c r="M52" s="201"/>
      <c r="N52" s="201"/>
      <c r="O52" s="201"/>
      <c r="P52" s="197"/>
      <c r="Q52" s="152"/>
    </row>
    <row r="53" spans="2:17" ht="50.1" customHeight="1">
      <c r="B53" s="154" t="s">
        <v>198</v>
      </c>
      <c r="C53" s="211" t="s">
        <v>220</v>
      </c>
      <c r="D53" s="218" t="s">
        <v>221</v>
      </c>
      <c r="E53" s="211" t="s">
        <v>83</v>
      </c>
      <c r="F53" s="214" t="s">
        <v>222</v>
      </c>
      <c r="G53" s="213" t="s">
        <v>60</v>
      </c>
      <c r="H53" s="215" t="s">
        <v>61</v>
      </c>
      <c r="I53" s="200"/>
      <c r="J53" s="213"/>
      <c r="K53" s="217"/>
      <c r="L53" s="217"/>
      <c r="M53" s="217"/>
      <c r="N53" s="217"/>
      <c r="O53" s="217"/>
      <c r="P53" s="213"/>
      <c r="Q53" s="155"/>
    </row>
    <row r="54" spans="2:17" ht="72" customHeight="1">
      <c r="B54" s="154" t="s">
        <v>198</v>
      </c>
      <c r="C54" s="195" t="s">
        <v>223</v>
      </c>
      <c r="D54" s="208" t="s">
        <v>224</v>
      </c>
      <c r="E54" s="195" t="s">
        <v>58</v>
      </c>
      <c r="F54" s="198" t="s">
        <v>225</v>
      </c>
      <c r="G54" s="197" t="s">
        <v>60</v>
      </c>
      <c r="H54" s="199" t="s">
        <v>175</v>
      </c>
      <c r="I54" s="200"/>
      <c r="J54" s="197"/>
      <c r="K54" s="224" t="s">
        <v>414</v>
      </c>
      <c r="L54" s="201"/>
      <c r="M54" s="201"/>
      <c r="N54" s="201"/>
      <c r="O54" s="201" t="s">
        <v>402</v>
      </c>
      <c r="P54" s="197"/>
      <c r="Q54" s="152"/>
    </row>
    <row r="55" spans="2:17" ht="50.1" customHeight="1">
      <c r="B55" s="154" t="s">
        <v>198</v>
      </c>
      <c r="C55" s="211" t="s">
        <v>228</v>
      </c>
      <c r="D55" s="218" t="s">
        <v>229</v>
      </c>
      <c r="E55" s="211" t="s">
        <v>58</v>
      </c>
      <c r="F55" s="214" t="s">
        <v>230</v>
      </c>
      <c r="G55" s="213" t="s">
        <v>60</v>
      </c>
      <c r="H55" s="215" t="s">
        <v>61</v>
      </c>
      <c r="I55" s="200"/>
      <c r="J55" s="213"/>
      <c r="K55" s="217"/>
      <c r="L55" s="217"/>
      <c r="M55" s="217"/>
      <c r="N55" s="217"/>
      <c r="O55" s="217"/>
      <c r="P55" s="213"/>
      <c r="Q55" s="155"/>
    </row>
    <row r="56" spans="2:17" ht="50.1" customHeight="1">
      <c r="B56" s="151" t="s">
        <v>231</v>
      </c>
      <c r="C56" s="195" t="s">
        <v>232</v>
      </c>
      <c r="D56" s="208" t="s">
        <v>233</v>
      </c>
      <c r="E56" s="195" t="s">
        <v>58</v>
      </c>
      <c r="F56" s="198" t="s">
        <v>234</v>
      </c>
      <c r="G56" s="197" t="s">
        <v>60</v>
      </c>
      <c r="H56" s="199" t="s">
        <v>102</v>
      </c>
      <c r="I56" s="200"/>
      <c r="J56" s="197"/>
      <c r="K56" s="201"/>
      <c r="L56" s="201"/>
      <c r="M56" s="201"/>
      <c r="N56" s="201"/>
      <c r="O56" s="201"/>
      <c r="P56" s="197"/>
      <c r="Q56" s="152"/>
    </row>
    <row r="57" spans="2:17" ht="50.1" customHeight="1">
      <c r="B57" s="151" t="s">
        <v>231</v>
      </c>
      <c r="C57" s="202" t="s">
        <v>235</v>
      </c>
      <c r="D57" s="210" t="s">
        <v>236</v>
      </c>
      <c r="E57" s="202" t="s">
        <v>58</v>
      </c>
      <c r="F57" s="205" t="s">
        <v>237</v>
      </c>
      <c r="G57" s="204" t="s">
        <v>60</v>
      </c>
      <c r="H57" s="223" t="s">
        <v>175</v>
      </c>
      <c r="I57" s="200"/>
      <c r="J57" s="204"/>
      <c r="K57" s="207"/>
      <c r="L57" s="207"/>
      <c r="M57" s="207"/>
      <c r="N57" s="207"/>
      <c r="O57" s="207" t="s">
        <v>402</v>
      </c>
      <c r="P57" s="204"/>
      <c r="Q57" s="153"/>
    </row>
    <row r="58" spans="2:17" ht="50.1" customHeight="1">
      <c r="B58" s="151" t="s">
        <v>231</v>
      </c>
      <c r="C58" s="195" t="s">
        <v>239</v>
      </c>
      <c r="D58" s="208" t="s">
        <v>240</v>
      </c>
      <c r="E58" s="195" t="s">
        <v>58</v>
      </c>
      <c r="F58" s="198" t="s">
        <v>241</v>
      </c>
      <c r="G58" s="197" t="s">
        <v>60</v>
      </c>
      <c r="H58" s="199" t="s">
        <v>102</v>
      </c>
      <c r="I58" s="200"/>
      <c r="J58" s="197"/>
      <c r="K58" s="201"/>
      <c r="L58" s="201"/>
      <c r="M58" s="201"/>
      <c r="N58" s="201"/>
      <c r="O58" s="201"/>
      <c r="P58" s="197"/>
      <c r="Q58" s="152"/>
    </row>
    <row r="59" spans="2:17" ht="50.1" customHeight="1">
      <c r="B59" s="151" t="s">
        <v>231</v>
      </c>
      <c r="C59" s="202" t="s">
        <v>242</v>
      </c>
      <c r="D59" s="210" t="s">
        <v>243</v>
      </c>
      <c r="E59" s="202" t="s">
        <v>58</v>
      </c>
      <c r="F59" s="205" t="s">
        <v>244</v>
      </c>
      <c r="G59" s="204" t="s">
        <v>60</v>
      </c>
      <c r="H59" s="223" t="s">
        <v>61</v>
      </c>
      <c r="I59" s="200"/>
      <c r="J59" s="204"/>
      <c r="K59" s="207"/>
      <c r="L59" s="207"/>
      <c r="M59" s="207"/>
      <c r="N59" s="207"/>
      <c r="O59" s="207"/>
      <c r="P59" s="204"/>
      <c r="Q59" s="153"/>
    </row>
    <row r="60" spans="2:17" ht="50.1" customHeight="1">
      <c r="B60" s="154" t="s">
        <v>245</v>
      </c>
      <c r="C60" s="195" t="s">
        <v>246</v>
      </c>
      <c r="D60" s="208" t="s">
        <v>247</v>
      </c>
      <c r="E60" s="195" t="s">
        <v>58</v>
      </c>
      <c r="F60" s="198" t="s">
        <v>248</v>
      </c>
      <c r="G60" s="197" t="s">
        <v>60</v>
      </c>
      <c r="H60" s="199" t="s">
        <v>102</v>
      </c>
      <c r="I60" s="200"/>
      <c r="J60" s="197"/>
      <c r="K60" s="201"/>
      <c r="L60" s="201"/>
      <c r="M60" s="201"/>
      <c r="N60" s="201"/>
      <c r="O60" s="201"/>
      <c r="P60" s="197"/>
      <c r="Q60" s="152"/>
    </row>
    <row r="61" spans="2:17" ht="50.1" customHeight="1">
      <c r="B61" s="154" t="s">
        <v>245</v>
      </c>
      <c r="C61" s="202" t="s">
        <v>249</v>
      </c>
      <c r="D61" s="226" t="s">
        <v>250</v>
      </c>
      <c r="E61" s="202" t="s">
        <v>58</v>
      </c>
      <c r="F61" s="205" t="s">
        <v>251</v>
      </c>
      <c r="G61" s="204" t="s">
        <v>60</v>
      </c>
      <c r="H61" s="223" t="s">
        <v>102</v>
      </c>
      <c r="I61" s="200"/>
      <c r="J61" s="204"/>
      <c r="K61" s="207"/>
      <c r="L61" s="207"/>
      <c r="M61" s="207"/>
      <c r="N61" s="207"/>
      <c r="O61" s="207"/>
      <c r="P61" s="204"/>
      <c r="Q61" s="153"/>
    </row>
    <row r="62" spans="2:17" ht="50.1" customHeight="1">
      <c r="B62" s="154" t="s">
        <v>245</v>
      </c>
      <c r="C62" s="195" t="s">
        <v>252</v>
      </c>
      <c r="D62" s="208" t="s">
        <v>253</v>
      </c>
      <c r="E62" s="195" t="s">
        <v>58</v>
      </c>
      <c r="F62" s="198" t="s">
        <v>254</v>
      </c>
      <c r="G62" s="197" t="s">
        <v>60</v>
      </c>
      <c r="H62" s="199" t="s">
        <v>102</v>
      </c>
      <c r="I62" s="200"/>
      <c r="J62" s="197"/>
      <c r="K62" s="201"/>
      <c r="L62" s="201"/>
      <c r="M62" s="201"/>
      <c r="N62" s="201"/>
      <c r="O62" s="201"/>
      <c r="P62" s="197"/>
      <c r="Q62" s="152"/>
    </row>
    <row r="63" spans="2:17" ht="50.1" customHeight="1">
      <c r="B63" s="154" t="s">
        <v>245</v>
      </c>
      <c r="C63" s="202" t="s">
        <v>255</v>
      </c>
      <c r="D63" s="210" t="s">
        <v>256</v>
      </c>
      <c r="E63" s="202" t="s">
        <v>83</v>
      </c>
      <c r="F63" s="205" t="s">
        <v>257</v>
      </c>
      <c r="G63" s="204" t="s">
        <v>60</v>
      </c>
      <c r="H63" s="223" t="s">
        <v>102</v>
      </c>
      <c r="I63" s="200"/>
      <c r="J63" s="204"/>
      <c r="K63" s="207"/>
      <c r="L63" s="207"/>
      <c r="M63" s="207"/>
      <c r="N63" s="207"/>
      <c r="O63" s="207"/>
      <c r="P63" s="204"/>
      <c r="Q63" s="153"/>
    </row>
    <row r="64" spans="2:17" ht="50.1" customHeight="1">
      <c r="B64" s="154" t="s">
        <v>245</v>
      </c>
      <c r="C64" s="195" t="s">
        <v>258</v>
      </c>
      <c r="D64" s="208" t="s">
        <v>259</v>
      </c>
      <c r="E64" s="195" t="s">
        <v>83</v>
      </c>
      <c r="F64" s="198" t="s">
        <v>260</v>
      </c>
      <c r="G64" s="197" t="s">
        <v>60</v>
      </c>
      <c r="H64" s="199" t="s">
        <v>102</v>
      </c>
      <c r="I64" s="200"/>
      <c r="J64" s="197"/>
      <c r="K64" s="201"/>
      <c r="L64" s="201"/>
      <c r="M64" s="201"/>
      <c r="N64" s="201"/>
      <c r="O64" s="201"/>
      <c r="P64" s="197"/>
      <c r="Q64" s="152"/>
    </row>
    <row r="65" spans="2:17" ht="50.1" customHeight="1">
      <c r="B65" s="154" t="s">
        <v>245</v>
      </c>
      <c r="C65" s="211" t="s">
        <v>261</v>
      </c>
      <c r="D65" s="218" t="s">
        <v>262</v>
      </c>
      <c r="E65" s="211" t="s">
        <v>58</v>
      </c>
      <c r="F65" s="214" t="s">
        <v>263</v>
      </c>
      <c r="G65" s="213" t="s">
        <v>60</v>
      </c>
      <c r="H65" s="215" t="s">
        <v>61</v>
      </c>
      <c r="I65" s="200"/>
      <c r="J65" s="213"/>
      <c r="K65" s="217"/>
      <c r="L65" s="217"/>
      <c r="M65" s="217"/>
      <c r="N65" s="217"/>
      <c r="O65" s="217"/>
      <c r="P65" s="213"/>
      <c r="Q65" s="155"/>
    </row>
    <row r="66" spans="2:17" ht="50.1" customHeight="1">
      <c r="B66" s="154" t="s">
        <v>245</v>
      </c>
      <c r="C66" s="195" t="s">
        <v>264</v>
      </c>
      <c r="D66" s="208" t="s">
        <v>265</v>
      </c>
      <c r="E66" s="195" t="s">
        <v>58</v>
      </c>
      <c r="F66" s="198" t="s">
        <v>266</v>
      </c>
      <c r="G66" s="197" t="s">
        <v>60</v>
      </c>
      <c r="H66" s="199" t="s">
        <v>102</v>
      </c>
      <c r="I66" s="200"/>
      <c r="J66" s="197"/>
      <c r="K66" s="201"/>
      <c r="L66" s="201"/>
      <c r="M66" s="201"/>
      <c r="N66" s="201"/>
      <c r="O66" s="201"/>
      <c r="P66" s="197"/>
      <c r="Q66" s="152"/>
    </row>
    <row r="67" spans="2:17" ht="50.1" customHeight="1">
      <c r="B67" s="154" t="s">
        <v>245</v>
      </c>
      <c r="C67" s="211" t="s">
        <v>267</v>
      </c>
      <c r="D67" s="218" t="s">
        <v>268</v>
      </c>
      <c r="E67" s="211" t="s">
        <v>58</v>
      </c>
      <c r="F67" s="218" t="s">
        <v>269</v>
      </c>
      <c r="G67" s="213" t="s">
        <v>60</v>
      </c>
      <c r="H67" s="215" t="s">
        <v>102</v>
      </c>
      <c r="I67" s="200"/>
      <c r="J67" s="213"/>
      <c r="K67" s="217"/>
      <c r="L67" s="217"/>
      <c r="M67" s="217"/>
      <c r="N67" s="217"/>
      <c r="O67" s="217"/>
      <c r="P67" s="213"/>
      <c r="Q67" s="155"/>
    </row>
    <row r="68" spans="2:17" ht="50.1" customHeight="1">
      <c r="B68" s="154" t="s">
        <v>245</v>
      </c>
      <c r="C68" s="195" t="s">
        <v>270</v>
      </c>
      <c r="D68" s="208" t="s">
        <v>271</v>
      </c>
      <c r="E68" s="195" t="s">
        <v>58</v>
      </c>
      <c r="F68" s="198" t="s">
        <v>272</v>
      </c>
      <c r="G68" s="197" t="s">
        <v>60</v>
      </c>
      <c r="H68" s="199" t="s">
        <v>61</v>
      </c>
      <c r="I68" s="200"/>
      <c r="J68" s="197"/>
      <c r="K68" s="201"/>
      <c r="L68" s="201"/>
      <c r="M68" s="201"/>
      <c r="N68" s="201"/>
      <c r="O68" s="201"/>
      <c r="P68" s="197"/>
      <c r="Q68" s="152"/>
    </row>
    <row r="69" spans="2:17" ht="50.1" customHeight="1">
      <c r="B69" s="154" t="s">
        <v>245</v>
      </c>
      <c r="C69" s="211" t="s">
        <v>273</v>
      </c>
      <c r="D69" s="218" t="s">
        <v>274</v>
      </c>
      <c r="E69" s="211" t="s">
        <v>58</v>
      </c>
      <c r="F69" s="214" t="s">
        <v>275</v>
      </c>
      <c r="G69" s="213" t="s">
        <v>60</v>
      </c>
      <c r="H69" s="215" t="s">
        <v>61</v>
      </c>
      <c r="I69" s="200"/>
      <c r="J69" s="213"/>
      <c r="K69" s="217"/>
      <c r="L69" s="217"/>
      <c r="M69" s="217"/>
      <c r="N69" s="217"/>
      <c r="O69" s="217"/>
      <c r="P69" s="213"/>
      <c r="Q69" s="155"/>
    </row>
    <row r="70" spans="2:17" ht="66.75" customHeight="1">
      <c r="B70" s="154" t="s">
        <v>245</v>
      </c>
      <c r="C70" s="195" t="s">
        <v>276</v>
      </c>
      <c r="D70" s="227" t="s">
        <v>277</v>
      </c>
      <c r="E70" s="195" t="s">
        <v>83</v>
      </c>
      <c r="F70" s="198" t="s">
        <v>278</v>
      </c>
      <c r="G70" s="197" t="s">
        <v>60</v>
      </c>
      <c r="H70" s="199" t="s">
        <v>175</v>
      </c>
      <c r="I70" s="200"/>
      <c r="J70" s="197"/>
      <c r="K70" s="224" t="s">
        <v>415</v>
      </c>
      <c r="L70" s="201"/>
      <c r="M70" s="201"/>
      <c r="N70" s="201"/>
      <c r="O70" s="201"/>
      <c r="P70" s="197" t="s">
        <v>177</v>
      </c>
      <c r="Q70" s="152" t="s">
        <v>178</v>
      </c>
    </row>
    <row r="71" spans="2:17" ht="50.1" customHeight="1">
      <c r="B71" s="154" t="s">
        <v>245</v>
      </c>
      <c r="C71" s="202" t="s">
        <v>279</v>
      </c>
      <c r="D71" s="218" t="s">
        <v>280</v>
      </c>
      <c r="E71" s="211" t="s">
        <v>83</v>
      </c>
      <c r="F71" s="214" t="s">
        <v>281</v>
      </c>
      <c r="G71" s="204" t="s">
        <v>60</v>
      </c>
      <c r="H71" s="223" t="s">
        <v>102</v>
      </c>
      <c r="I71" s="200"/>
      <c r="J71" s="204"/>
      <c r="K71" s="207"/>
      <c r="L71" s="207"/>
      <c r="M71" s="207"/>
      <c r="N71" s="207"/>
      <c r="O71" s="207"/>
      <c r="P71" s="204"/>
      <c r="Q71" s="153"/>
    </row>
    <row r="72" spans="2:17" ht="50.1" customHeight="1">
      <c r="B72" s="154" t="s">
        <v>245</v>
      </c>
      <c r="C72" s="195" t="s">
        <v>282</v>
      </c>
      <c r="D72" s="208" t="s">
        <v>283</v>
      </c>
      <c r="E72" s="195" t="s">
        <v>83</v>
      </c>
      <c r="F72" s="198" t="s">
        <v>284</v>
      </c>
      <c r="G72" s="197" t="s">
        <v>60</v>
      </c>
      <c r="H72" s="199" t="s">
        <v>61</v>
      </c>
      <c r="I72" s="200"/>
      <c r="J72" s="197"/>
      <c r="K72" s="201"/>
      <c r="L72" s="201"/>
      <c r="M72" s="201"/>
      <c r="N72" s="201"/>
      <c r="O72" s="201"/>
      <c r="P72" s="197"/>
      <c r="Q72" s="152"/>
    </row>
    <row r="73" spans="2:17" ht="50.1" customHeight="1">
      <c r="B73" s="154" t="s">
        <v>245</v>
      </c>
      <c r="C73" s="202" t="s">
        <v>285</v>
      </c>
      <c r="D73" s="218" t="s">
        <v>286</v>
      </c>
      <c r="E73" s="211" t="s">
        <v>58</v>
      </c>
      <c r="F73" s="214" t="s">
        <v>287</v>
      </c>
      <c r="G73" s="204" t="s">
        <v>60</v>
      </c>
      <c r="H73" s="223" t="s">
        <v>61</v>
      </c>
      <c r="I73" s="200"/>
      <c r="J73" s="204"/>
      <c r="K73" s="207"/>
      <c r="L73" s="207"/>
      <c r="M73" s="207"/>
      <c r="N73" s="207"/>
      <c r="O73" s="207"/>
      <c r="P73" s="204"/>
      <c r="Q73" s="153"/>
    </row>
    <row r="74" spans="2:17" ht="50.1" customHeight="1">
      <c r="B74" s="151" t="s">
        <v>288</v>
      </c>
      <c r="C74" s="195" t="s">
        <v>289</v>
      </c>
      <c r="D74" s="208" t="s">
        <v>290</v>
      </c>
      <c r="E74" s="195" t="s">
        <v>58</v>
      </c>
      <c r="F74" s="208" t="s">
        <v>291</v>
      </c>
      <c r="G74" s="197" t="s">
        <v>60</v>
      </c>
      <c r="H74" s="199" t="s">
        <v>102</v>
      </c>
      <c r="I74" s="200"/>
      <c r="J74" s="197"/>
      <c r="K74" s="201"/>
      <c r="L74" s="201"/>
      <c r="M74" s="201"/>
      <c r="N74" s="201"/>
      <c r="O74" s="201"/>
      <c r="P74" s="197"/>
      <c r="Q74" s="152"/>
    </row>
    <row r="75" spans="2:17" ht="50.1" customHeight="1">
      <c r="B75" s="151" t="s">
        <v>288</v>
      </c>
      <c r="C75" s="211" t="s">
        <v>292</v>
      </c>
      <c r="D75" s="218" t="s">
        <v>293</v>
      </c>
      <c r="E75" s="211" t="s">
        <v>58</v>
      </c>
      <c r="F75" s="214" t="s">
        <v>294</v>
      </c>
      <c r="G75" s="213" t="s">
        <v>60</v>
      </c>
      <c r="H75" s="215" t="s">
        <v>102</v>
      </c>
      <c r="I75" s="200"/>
      <c r="J75" s="213"/>
      <c r="K75" s="217"/>
      <c r="L75" s="217"/>
      <c r="M75" s="217"/>
      <c r="N75" s="217"/>
      <c r="O75" s="217"/>
      <c r="P75" s="213"/>
      <c r="Q75" s="155"/>
    </row>
    <row r="76" spans="2:17" ht="50.1" customHeight="1">
      <c r="B76" s="151" t="s">
        <v>288</v>
      </c>
      <c r="C76" s="195" t="s">
        <v>295</v>
      </c>
      <c r="D76" s="208" t="s">
        <v>296</v>
      </c>
      <c r="E76" s="195" t="s">
        <v>83</v>
      </c>
      <c r="F76" s="198" t="s">
        <v>297</v>
      </c>
      <c r="G76" s="197" t="s">
        <v>60</v>
      </c>
      <c r="H76" s="199" t="s">
        <v>102</v>
      </c>
      <c r="I76" s="200"/>
      <c r="J76" s="197"/>
      <c r="K76" s="201"/>
      <c r="L76" s="201"/>
      <c r="M76" s="201"/>
      <c r="N76" s="201"/>
      <c r="O76" s="201"/>
      <c r="P76" s="197"/>
      <c r="Q76" s="152"/>
    </row>
    <row r="77" spans="2:17" ht="50.1" customHeight="1">
      <c r="B77" s="151" t="s">
        <v>288</v>
      </c>
      <c r="C77" s="211" t="s">
        <v>298</v>
      </c>
      <c r="D77" s="218" t="s">
        <v>299</v>
      </c>
      <c r="E77" s="211" t="s">
        <v>83</v>
      </c>
      <c r="F77" s="214" t="s">
        <v>300</v>
      </c>
      <c r="G77" s="213" t="s">
        <v>60</v>
      </c>
      <c r="H77" s="215" t="s">
        <v>102</v>
      </c>
      <c r="I77" s="200"/>
      <c r="J77" s="213"/>
      <c r="K77" s="217"/>
      <c r="L77" s="217"/>
      <c r="M77" s="217"/>
      <c r="N77" s="217"/>
      <c r="O77" s="217"/>
      <c r="P77" s="213"/>
      <c r="Q77" s="155"/>
    </row>
    <row r="78" spans="2:17" ht="50.1" customHeight="1">
      <c r="B78" s="151" t="s">
        <v>288</v>
      </c>
      <c r="C78" s="195" t="s">
        <v>301</v>
      </c>
      <c r="D78" s="208" t="s">
        <v>302</v>
      </c>
      <c r="E78" s="195" t="s">
        <v>58</v>
      </c>
      <c r="F78" s="198" t="s">
        <v>303</v>
      </c>
      <c r="G78" s="197" t="s">
        <v>60</v>
      </c>
      <c r="H78" s="199" t="s">
        <v>61</v>
      </c>
      <c r="I78" s="200"/>
      <c r="J78" s="197"/>
      <c r="K78" s="201"/>
      <c r="L78" s="201"/>
      <c r="M78" s="201"/>
      <c r="N78" s="201"/>
      <c r="O78" s="201"/>
      <c r="P78" s="197"/>
      <c r="Q78" s="152"/>
    </row>
    <row r="79" spans="2:17" ht="50.1" customHeight="1">
      <c r="B79" s="151" t="s">
        <v>288</v>
      </c>
      <c r="C79" s="202" t="s">
        <v>304</v>
      </c>
      <c r="D79" s="226" t="s">
        <v>305</v>
      </c>
      <c r="E79" s="202" t="s">
        <v>58</v>
      </c>
      <c r="F79" s="205" t="s">
        <v>306</v>
      </c>
      <c r="G79" s="204" t="s">
        <v>60</v>
      </c>
      <c r="H79" s="223" t="s">
        <v>61</v>
      </c>
      <c r="I79" s="200"/>
      <c r="J79" s="204"/>
      <c r="K79" s="207"/>
      <c r="L79" s="207"/>
      <c r="M79" s="207"/>
      <c r="N79" s="207"/>
      <c r="O79" s="207"/>
      <c r="P79" s="204"/>
      <c r="Q79" s="153"/>
    </row>
    <row r="80" spans="2:17" ht="50.1" customHeight="1">
      <c r="B80" s="151" t="s">
        <v>288</v>
      </c>
      <c r="C80" s="195" t="s">
        <v>307</v>
      </c>
      <c r="D80" s="208" t="s">
        <v>308</v>
      </c>
      <c r="E80" s="195" t="s">
        <v>58</v>
      </c>
      <c r="F80" s="198" t="s">
        <v>309</v>
      </c>
      <c r="G80" s="197" t="s">
        <v>60</v>
      </c>
      <c r="H80" s="199" t="s">
        <v>61</v>
      </c>
      <c r="I80" s="200"/>
      <c r="J80" s="197"/>
      <c r="K80" s="201"/>
      <c r="L80" s="201"/>
      <c r="M80" s="201"/>
      <c r="N80" s="201"/>
      <c r="O80" s="201"/>
      <c r="P80" s="197"/>
      <c r="Q80" s="152"/>
    </row>
    <row r="81" spans="2:17" ht="50.1" customHeight="1">
      <c r="B81" s="151" t="s">
        <v>288</v>
      </c>
      <c r="C81" s="202" t="s">
        <v>310</v>
      </c>
      <c r="D81" s="210" t="s">
        <v>311</v>
      </c>
      <c r="E81" s="202" t="s">
        <v>58</v>
      </c>
      <c r="F81" s="205" t="s">
        <v>312</v>
      </c>
      <c r="G81" s="204" t="s">
        <v>60</v>
      </c>
      <c r="H81" s="223" t="s">
        <v>61</v>
      </c>
      <c r="I81" s="200"/>
      <c r="J81" s="204"/>
      <c r="K81" s="207"/>
      <c r="L81" s="207"/>
      <c r="M81" s="207"/>
      <c r="N81" s="207"/>
      <c r="O81" s="207"/>
      <c r="P81" s="204"/>
      <c r="Q81" s="153"/>
    </row>
    <row r="82" spans="2:17" ht="50.1" customHeight="1">
      <c r="B82" s="151" t="s">
        <v>288</v>
      </c>
      <c r="C82" s="195" t="s">
        <v>313</v>
      </c>
      <c r="D82" s="208" t="s">
        <v>314</v>
      </c>
      <c r="E82" s="195" t="s">
        <v>58</v>
      </c>
      <c r="F82" s="208" t="s">
        <v>315</v>
      </c>
      <c r="G82" s="197" t="s">
        <v>60</v>
      </c>
      <c r="H82" s="199" t="s">
        <v>175</v>
      </c>
      <c r="I82" s="200"/>
      <c r="J82" s="197"/>
      <c r="K82" s="224" t="s">
        <v>416</v>
      </c>
      <c r="L82" s="201"/>
      <c r="M82" s="201"/>
      <c r="N82" s="201"/>
      <c r="O82" s="201"/>
      <c r="P82" s="197" t="s">
        <v>177</v>
      </c>
      <c r="Q82" s="152" t="s">
        <v>374</v>
      </c>
    </row>
    <row r="83" spans="2:17" ht="50.1" customHeight="1">
      <c r="B83" s="151" t="s">
        <v>288</v>
      </c>
      <c r="C83" s="211" t="s">
        <v>316</v>
      </c>
      <c r="D83" s="218" t="s">
        <v>317</v>
      </c>
      <c r="E83" s="211" t="s">
        <v>58</v>
      </c>
      <c r="F83" s="218" t="s">
        <v>318</v>
      </c>
      <c r="G83" s="213" t="s">
        <v>60</v>
      </c>
      <c r="H83" s="199" t="s">
        <v>102</v>
      </c>
      <c r="I83" s="200"/>
      <c r="J83" s="213"/>
      <c r="K83" s="229"/>
      <c r="L83" s="217"/>
      <c r="M83" s="217"/>
      <c r="N83" s="217"/>
      <c r="O83" s="217"/>
      <c r="P83" s="213"/>
      <c r="Q83" s="155"/>
    </row>
    <row r="84" spans="2:17" ht="50.1" customHeight="1">
      <c r="B84" s="151" t="s">
        <v>288</v>
      </c>
      <c r="C84" s="195" t="s">
        <v>319</v>
      </c>
      <c r="D84" s="208" t="s">
        <v>320</v>
      </c>
      <c r="E84" s="195" t="s">
        <v>83</v>
      </c>
      <c r="F84" s="198" t="s">
        <v>321</v>
      </c>
      <c r="G84" s="197" t="s">
        <v>60</v>
      </c>
      <c r="H84" s="199" t="s">
        <v>102</v>
      </c>
      <c r="I84" s="200"/>
      <c r="J84" s="197"/>
      <c r="K84" s="201"/>
      <c r="L84" s="201"/>
      <c r="M84" s="201"/>
      <c r="N84" s="201"/>
      <c r="O84" s="201"/>
      <c r="P84" s="197"/>
      <c r="Q84" s="152"/>
    </row>
    <row r="85" spans="2:17" ht="50.1" customHeight="1">
      <c r="B85" s="151" t="s">
        <v>288</v>
      </c>
      <c r="C85" s="202" t="s">
        <v>322</v>
      </c>
      <c r="D85" s="226" t="s">
        <v>323</v>
      </c>
      <c r="E85" s="202" t="s">
        <v>83</v>
      </c>
      <c r="F85" s="210" t="s">
        <v>324</v>
      </c>
      <c r="G85" s="204" t="s">
        <v>60</v>
      </c>
      <c r="H85" s="223" t="s">
        <v>61</v>
      </c>
      <c r="I85" s="200"/>
      <c r="J85" s="204"/>
      <c r="K85" s="207"/>
      <c r="L85" s="207"/>
      <c r="M85" s="207"/>
      <c r="N85" s="207"/>
      <c r="O85" s="207"/>
      <c r="P85" s="204"/>
      <c r="Q85" s="153"/>
    </row>
    <row r="86" spans="2:17" ht="76.5" customHeight="1">
      <c r="B86" s="151" t="s">
        <v>288</v>
      </c>
      <c r="C86" s="195" t="s">
        <v>325</v>
      </c>
      <c r="D86" s="208" t="s">
        <v>326</v>
      </c>
      <c r="E86" s="195" t="s">
        <v>83</v>
      </c>
      <c r="F86" s="198" t="s">
        <v>327</v>
      </c>
      <c r="G86" s="197" t="s">
        <v>60</v>
      </c>
      <c r="H86" s="199" t="s">
        <v>175</v>
      </c>
      <c r="I86" s="200"/>
      <c r="J86" s="197"/>
      <c r="K86" s="224" t="s">
        <v>417</v>
      </c>
      <c r="L86" s="201"/>
      <c r="M86" s="201"/>
      <c r="N86" s="201"/>
      <c r="O86" s="201"/>
      <c r="P86" s="197" t="s">
        <v>177</v>
      </c>
      <c r="Q86" s="152" t="s">
        <v>178</v>
      </c>
    </row>
    <row r="87" spans="2:17" ht="50.1" customHeight="1">
      <c r="B87" s="154" t="s">
        <v>328</v>
      </c>
      <c r="C87" s="211" t="s">
        <v>329</v>
      </c>
      <c r="D87" s="218" t="s">
        <v>330</v>
      </c>
      <c r="E87" s="211" t="s">
        <v>83</v>
      </c>
      <c r="F87" s="218" t="s">
        <v>331</v>
      </c>
      <c r="G87" s="213" t="s">
        <v>60</v>
      </c>
      <c r="H87" s="199" t="s">
        <v>61</v>
      </c>
      <c r="I87" s="200"/>
      <c r="J87" s="213"/>
      <c r="K87" s="217"/>
      <c r="L87" s="217"/>
      <c r="M87" s="217"/>
      <c r="N87" s="217"/>
      <c r="O87" s="217"/>
      <c r="P87" s="213"/>
      <c r="Q87" s="155"/>
    </row>
    <row r="88" spans="2:17" ht="50.1" customHeight="1">
      <c r="B88" s="154" t="s">
        <v>328</v>
      </c>
      <c r="C88" s="195" t="s">
        <v>332</v>
      </c>
      <c r="D88" s="208" t="s">
        <v>333</v>
      </c>
      <c r="E88" s="195" t="s">
        <v>83</v>
      </c>
      <c r="F88" s="198" t="s">
        <v>334</v>
      </c>
      <c r="G88" s="197" t="s">
        <v>60</v>
      </c>
      <c r="H88" s="199" t="s">
        <v>61</v>
      </c>
      <c r="I88" s="200"/>
      <c r="J88" s="197"/>
      <c r="K88" s="201"/>
      <c r="L88" s="201"/>
      <c r="M88" s="201"/>
      <c r="N88" s="201"/>
      <c r="O88" s="201"/>
      <c r="P88" s="197"/>
      <c r="Q88" s="152"/>
    </row>
    <row r="89" spans="2:17" ht="50.1" customHeight="1">
      <c r="B89" s="154" t="s">
        <v>328</v>
      </c>
      <c r="C89" s="202" t="s">
        <v>335</v>
      </c>
      <c r="D89" s="210" t="s">
        <v>336</v>
      </c>
      <c r="E89" s="202" t="s">
        <v>83</v>
      </c>
      <c r="F89" s="205" t="s">
        <v>337</v>
      </c>
      <c r="G89" s="204" t="s">
        <v>60</v>
      </c>
      <c r="H89" s="223" t="s">
        <v>61</v>
      </c>
      <c r="I89" s="200"/>
      <c r="J89" s="204"/>
      <c r="K89" s="207"/>
      <c r="L89" s="207"/>
      <c r="M89" s="207"/>
      <c r="N89" s="207"/>
      <c r="O89" s="207"/>
      <c r="P89" s="204"/>
      <c r="Q89" s="153"/>
    </row>
    <row r="90" spans="2:17" ht="50.1" customHeight="1">
      <c r="B90" s="154" t="s">
        <v>328</v>
      </c>
      <c r="C90" s="195" t="s">
        <v>338</v>
      </c>
      <c r="D90" s="208" t="s">
        <v>339</v>
      </c>
      <c r="E90" s="195" t="s">
        <v>83</v>
      </c>
      <c r="F90" s="198" t="s">
        <v>340</v>
      </c>
      <c r="G90" s="197" t="s">
        <v>60</v>
      </c>
      <c r="H90" s="199" t="s">
        <v>61</v>
      </c>
      <c r="I90" s="200"/>
      <c r="J90" s="197"/>
      <c r="K90" s="201"/>
      <c r="L90" s="201"/>
      <c r="M90" s="201"/>
      <c r="N90" s="201"/>
      <c r="O90" s="201"/>
      <c r="P90" s="197"/>
      <c r="Q90" s="152"/>
    </row>
    <row r="91" spans="2:17" ht="50.1" customHeight="1">
      <c r="B91" s="154" t="s">
        <v>328</v>
      </c>
      <c r="C91" s="211" t="s">
        <v>341</v>
      </c>
      <c r="D91" s="218" t="s">
        <v>342</v>
      </c>
      <c r="E91" s="211" t="s">
        <v>83</v>
      </c>
      <c r="F91" s="214" t="s">
        <v>343</v>
      </c>
      <c r="G91" s="213" t="s">
        <v>60</v>
      </c>
      <c r="H91" s="215" t="s">
        <v>61</v>
      </c>
      <c r="I91" s="200"/>
      <c r="J91" s="213"/>
      <c r="K91" s="217"/>
      <c r="L91" s="217"/>
      <c r="M91" s="217"/>
      <c r="N91" s="217"/>
      <c r="O91" s="217"/>
      <c r="P91" s="213"/>
      <c r="Q91" s="155"/>
    </row>
    <row r="92" spans="2:17" ht="120" customHeight="1">
      <c r="B92" s="154" t="s">
        <v>328</v>
      </c>
      <c r="C92" s="195" t="s">
        <v>344</v>
      </c>
      <c r="D92" s="208" t="s">
        <v>345</v>
      </c>
      <c r="E92" s="195" t="s">
        <v>58</v>
      </c>
      <c r="F92" s="208" t="s">
        <v>346</v>
      </c>
      <c r="G92" s="197" t="s">
        <v>60</v>
      </c>
      <c r="H92" s="199" t="s">
        <v>175</v>
      </c>
      <c r="I92" s="200"/>
      <c r="J92" s="197"/>
      <c r="K92" s="224" t="s">
        <v>418</v>
      </c>
      <c r="L92" s="201"/>
      <c r="M92" s="201"/>
      <c r="N92" s="201"/>
      <c r="O92" s="201"/>
      <c r="P92" s="197" t="s">
        <v>177</v>
      </c>
      <c r="Q92" s="152" t="s">
        <v>374</v>
      </c>
    </row>
    <row r="93" spans="2:17" ht="76.5" customHeight="1">
      <c r="B93" s="154" t="s">
        <v>328</v>
      </c>
      <c r="C93" s="211" t="s">
        <v>347</v>
      </c>
      <c r="D93" s="218" t="s">
        <v>348</v>
      </c>
      <c r="E93" s="211" t="s">
        <v>58</v>
      </c>
      <c r="F93" s="214" t="s">
        <v>349</v>
      </c>
      <c r="G93" s="213" t="s">
        <v>60</v>
      </c>
      <c r="H93" s="199" t="s">
        <v>175</v>
      </c>
      <c r="I93" s="200"/>
      <c r="J93" s="213"/>
      <c r="K93" s="220" t="s">
        <v>419</v>
      </c>
      <c r="L93" s="217"/>
      <c r="M93" s="217"/>
      <c r="N93" s="217"/>
      <c r="O93" s="217"/>
      <c r="P93" s="213" t="s">
        <v>177</v>
      </c>
      <c r="Q93" s="155" t="s">
        <v>227</v>
      </c>
    </row>
    <row r="94" spans="2:17" ht="50.1" customHeight="1">
      <c r="B94" s="154" t="s">
        <v>328</v>
      </c>
      <c r="C94" s="195" t="s">
        <v>350</v>
      </c>
      <c r="D94" s="208" t="s">
        <v>351</v>
      </c>
      <c r="E94" s="195" t="s">
        <v>58</v>
      </c>
      <c r="F94" s="198" t="s">
        <v>352</v>
      </c>
      <c r="G94" s="197" t="s">
        <v>60</v>
      </c>
      <c r="H94" s="199" t="s">
        <v>102</v>
      </c>
      <c r="I94" s="200"/>
      <c r="J94" s="197"/>
      <c r="K94" s="201"/>
      <c r="L94" s="201"/>
      <c r="M94" s="201"/>
      <c r="N94" s="201"/>
      <c r="O94" s="201"/>
      <c r="P94" s="197"/>
      <c r="Q94" s="152"/>
    </row>
    <row r="95" spans="2:17" ht="50.1" customHeight="1">
      <c r="B95" s="154" t="s">
        <v>328</v>
      </c>
      <c r="C95" s="202" t="s">
        <v>353</v>
      </c>
      <c r="D95" s="210" t="s">
        <v>354</v>
      </c>
      <c r="E95" s="202" t="s">
        <v>58</v>
      </c>
      <c r="F95" s="210" t="s">
        <v>355</v>
      </c>
      <c r="G95" s="204" t="s">
        <v>60</v>
      </c>
      <c r="H95" s="223" t="s">
        <v>102</v>
      </c>
      <c r="I95" s="200"/>
      <c r="J95" s="204"/>
      <c r="K95" s="207"/>
      <c r="L95" s="207"/>
      <c r="M95" s="207"/>
      <c r="N95" s="207"/>
      <c r="O95" s="207"/>
      <c r="P95" s="204"/>
      <c r="Q95" s="153"/>
    </row>
    <row r="96" spans="2:17" ht="50.1" customHeight="1">
      <c r="B96" s="154" t="s">
        <v>328</v>
      </c>
      <c r="C96" s="195" t="s">
        <v>356</v>
      </c>
      <c r="D96" s="208" t="s">
        <v>357</v>
      </c>
      <c r="E96" s="195" t="s">
        <v>58</v>
      </c>
      <c r="F96" s="208" t="s">
        <v>358</v>
      </c>
      <c r="G96" s="197" t="s">
        <v>60</v>
      </c>
      <c r="H96" s="199" t="s">
        <v>61</v>
      </c>
      <c r="I96" s="200"/>
      <c r="J96" s="197"/>
      <c r="K96" s="201"/>
      <c r="L96" s="201"/>
      <c r="M96" s="201"/>
      <c r="N96" s="201"/>
      <c r="O96" s="201"/>
      <c r="P96" s="197"/>
      <c r="Q96" s="152"/>
    </row>
    <row r="97" spans="2:17" ht="50.1" customHeight="1">
      <c r="B97" s="154" t="s">
        <v>328</v>
      </c>
      <c r="C97" s="202" t="s">
        <v>359</v>
      </c>
      <c r="D97" s="210" t="s">
        <v>360</v>
      </c>
      <c r="E97" s="202" t="s">
        <v>58</v>
      </c>
      <c r="F97" s="205" t="s">
        <v>361</v>
      </c>
      <c r="G97" s="204" t="s">
        <v>60</v>
      </c>
      <c r="H97" s="223" t="s">
        <v>61</v>
      </c>
      <c r="I97" s="200"/>
      <c r="J97" s="204"/>
      <c r="K97" s="207"/>
      <c r="L97" s="207"/>
      <c r="M97" s="207"/>
      <c r="N97" s="207"/>
      <c r="O97" s="207"/>
      <c r="P97" s="204"/>
      <c r="Q97" s="153"/>
    </row>
    <row r="98" spans="2:17" ht="50.1" customHeight="1">
      <c r="B98" s="151" t="s">
        <v>362</v>
      </c>
      <c r="C98" s="195" t="s">
        <v>363</v>
      </c>
      <c r="D98" s="208" t="s">
        <v>364</v>
      </c>
      <c r="E98" s="195" t="s">
        <v>58</v>
      </c>
      <c r="F98" s="208" t="s">
        <v>365</v>
      </c>
      <c r="G98" s="197" t="s">
        <v>60</v>
      </c>
      <c r="H98" s="199" t="s">
        <v>61</v>
      </c>
      <c r="I98" s="200"/>
      <c r="J98" s="197"/>
      <c r="K98" s="201"/>
      <c r="L98" s="201"/>
      <c r="M98" s="201"/>
      <c r="N98" s="201"/>
      <c r="O98" s="201"/>
      <c r="P98" s="197"/>
      <c r="Q98" s="152"/>
    </row>
    <row r="99" spans="2:17" ht="50.1" customHeight="1">
      <c r="B99" s="151" t="s">
        <v>362</v>
      </c>
      <c r="C99" s="202" t="s">
        <v>366</v>
      </c>
      <c r="D99" s="210" t="s">
        <v>367</v>
      </c>
      <c r="E99" s="202" t="s">
        <v>58</v>
      </c>
      <c r="F99" s="205" t="s">
        <v>368</v>
      </c>
      <c r="G99" s="204" t="s">
        <v>60</v>
      </c>
      <c r="H99" s="223" t="s">
        <v>102</v>
      </c>
      <c r="I99" s="200"/>
      <c r="J99" s="204"/>
      <c r="K99" s="207"/>
      <c r="L99" s="207"/>
      <c r="M99" s="207"/>
      <c r="N99" s="207"/>
      <c r="O99" s="207"/>
      <c r="P99" s="204"/>
      <c r="Q99" s="153"/>
    </row>
    <row r="100" spans="2:17" ht="50.1" customHeight="1">
      <c r="B100" s="151" t="s">
        <v>362</v>
      </c>
      <c r="C100" s="195" t="s">
        <v>369</v>
      </c>
      <c r="D100" s="208" t="s">
        <v>370</v>
      </c>
      <c r="E100" s="195" t="s">
        <v>58</v>
      </c>
      <c r="F100" s="208" t="s">
        <v>371</v>
      </c>
      <c r="G100" s="197" t="s">
        <v>60</v>
      </c>
      <c r="H100" s="199" t="s">
        <v>175</v>
      </c>
      <c r="I100" s="200"/>
      <c r="J100" s="197"/>
      <c r="K100" s="201"/>
      <c r="L100" s="201"/>
      <c r="M100" s="201"/>
      <c r="N100" s="201"/>
      <c r="O100" s="201" t="s">
        <v>402</v>
      </c>
      <c r="P100" s="197"/>
      <c r="Q100" s="152"/>
    </row>
    <row r="101" spans="2:17" ht="50.1" customHeight="1">
      <c r="B101" s="151" t="s">
        <v>362</v>
      </c>
      <c r="C101" s="202" t="s">
        <v>375</v>
      </c>
      <c r="D101" s="218" t="s">
        <v>376</v>
      </c>
      <c r="E101" s="211" t="s">
        <v>58</v>
      </c>
      <c r="F101" s="218" t="s">
        <v>377</v>
      </c>
      <c r="G101" s="204" t="s">
        <v>60</v>
      </c>
      <c r="H101" s="223" t="s">
        <v>61</v>
      </c>
      <c r="I101" s="200"/>
      <c r="J101" s="204"/>
      <c r="K101" s="207"/>
      <c r="L101" s="207"/>
      <c r="M101" s="207"/>
      <c r="N101" s="207"/>
      <c r="O101" s="207"/>
      <c r="P101" s="204"/>
      <c r="Q101" s="153"/>
    </row>
    <row r="102" spans="2:17" ht="50.1" customHeight="1">
      <c r="B102" s="151" t="s">
        <v>362</v>
      </c>
      <c r="C102" s="195" t="s">
        <v>378</v>
      </c>
      <c r="D102" s="208" t="s">
        <v>379</v>
      </c>
      <c r="E102" s="195" t="s">
        <v>58</v>
      </c>
      <c r="F102" s="208" t="s">
        <v>380</v>
      </c>
      <c r="G102" s="197" t="s">
        <v>60</v>
      </c>
      <c r="H102" s="223" t="s">
        <v>61</v>
      </c>
      <c r="I102" s="200"/>
      <c r="J102" s="197"/>
      <c r="K102" s="201"/>
      <c r="L102" s="201"/>
      <c r="M102" s="201"/>
      <c r="N102" s="201"/>
      <c r="O102" s="201"/>
      <c r="P102" s="197"/>
      <c r="Q102" s="152"/>
    </row>
    <row r="103" spans="2:17" ht="50.1" customHeight="1">
      <c r="B103" s="151" t="s">
        <v>362</v>
      </c>
      <c r="C103" s="202" t="s">
        <v>381</v>
      </c>
      <c r="D103" s="210" t="s">
        <v>382</v>
      </c>
      <c r="E103" s="202" t="s">
        <v>58</v>
      </c>
      <c r="F103" s="210" t="s">
        <v>383</v>
      </c>
      <c r="G103" s="204" t="s">
        <v>60</v>
      </c>
      <c r="H103" s="223" t="s">
        <v>61</v>
      </c>
      <c r="I103" s="200"/>
      <c r="J103" s="204"/>
      <c r="K103" s="207"/>
      <c r="L103" s="207"/>
      <c r="M103" s="207"/>
      <c r="N103" s="207"/>
      <c r="O103" s="207"/>
      <c r="P103" s="204"/>
      <c r="Q103" s="153"/>
    </row>
    <row r="104" spans="2:17" ht="50.1" customHeight="1">
      <c r="B104" s="151" t="s">
        <v>362</v>
      </c>
      <c r="C104" s="195" t="s">
        <v>384</v>
      </c>
      <c r="D104" s="208" t="s">
        <v>385</v>
      </c>
      <c r="E104" s="195" t="s">
        <v>58</v>
      </c>
      <c r="F104" s="198" t="s">
        <v>386</v>
      </c>
      <c r="G104" s="197" t="s">
        <v>60</v>
      </c>
      <c r="H104" s="223" t="s">
        <v>61</v>
      </c>
      <c r="I104" s="200"/>
      <c r="J104" s="197"/>
      <c r="K104" s="201"/>
      <c r="L104" s="201"/>
      <c r="M104" s="201"/>
      <c r="N104" s="201"/>
      <c r="O104" s="201"/>
      <c r="P104" s="197"/>
      <c r="Q104" s="152"/>
    </row>
    <row r="105" spans="2:17" ht="50.1" customHeight="1">
      <c r="B105" s="151" t="s">
        <v>362</v>
      </c>
      <c r="C105" s="202" t="s">
        <v>387</v>
      </c>
      <c r="D105" s="210" t="s">
        <v>388</v>
      </c>
      <c r="E105" s="202" t="s">
        <v>58</v>
      </c>
      <c r="F105" s="210" t="s">
        <v>389</v>
      </c>
      <c r="G105" s="204" t="s">
        <v>60</v>
      </c>
      <c r="H105" s="223" t="s">
        <v>61</v>
      </c>
      <c r="I105" s="200"/>
      <c r="J105" s="204"/>
      <c r="K105" s="207"/>
      <c r="L105" s="207"/>
      <c r="M105" s="207"/>
      <c r="N105" s="207"/>
      <c r="O105" s="207"/>
      <c r="P105" s="204"/>
      <c r="Q105" s="153"/>
    </row>
    <row r="106" spans="2:17" ht="50.1" customHeight="1">
      <c r="B106" s="151" t="s">
        <v>362</v>
      </c>
      <c r="C106" s="195" t="s">
        <v>390</v>
      </c>
      <c r="D106" s="208" t="s">
        <v>391</v>
      </c>
      <c r="E106" s="195" t="s">
        <v>83</v>
      </c>
      <c r="F106" s="198" t="s">
        <v>392</v>
      </c>
      <c r="G106" s="197" t="s">
        <v>60</v>
      </c>
      <c r="H106" s="199" t="s">
        <v>102</v>
      </c>
      <c r="I106" s="200"/>
      <c r="J106" s="197"/>
      <c r="K106" s="201"/>
      <c r="L106" s="201"/>
      <c r="M106" s="201"/>
      <c r="N106" s="201"/>
      <c r="O106" s="201"/>
      <c r="P106" s="197"/>
      <c r="Q106" s="152"/>
    </row>
    <row r="107" spans="2:17" ht="50.1" customHeight="1">
      <c r="B107" s="151" t="s">
        <v>362</v>
      </c>
      <c r="C107" s="202" t="s">
        <v>393</v>
      </c>
      <c r="D107" s="210" t="s">
        <v>394</v>
      </c>
      <c r="E107" s="202" t="s">
        <v>58</v>
      </c>
      <c r="F107" s="205" t="s">
        <v>395</v>
      </c>
      <c r="G107" s="204" t="s">
        <v>60</v>
      </c>
      <c r="H107" s="223" t="s">
        <v>61</v>
      </c>
      <c r="I107" s="200"/>
      <c r="J107" s="204"/>
      <c r="K107" s="207"/>
      <c r="L107" s="207"/>
      <c r="M107" s="207"/>
      <c r="N107" s="207"/>
      <c r="O107" s="207"/>
      <c r="P107" s="204"/>
      <c r="Q107" s="153"/>
    </row>
    <row r="108" spans="2:17" ht="50.1" customHeight="1">
      <c r="B108" s="151" t="s">
        <v>362</v>
      </c>
      <c r="C108" s="195" t="s">
        <v>396</v>
      </c>
      <c r="D108" s="208" t="s">
        <v>397</v>
      </c>
      <c r="E108" s="195" t="s">
        <v>58</v>
      </c>
      <c r="F108" s="198" t="s">
        <v>398</v>
      </c>
      <c r="G108" s="197" t="s">
        <v>60</v>
      </c>
      <c r="H108" s="199" t="s">
        <v>102</v>
      </c>
      <c r="I108" s="200"/>
      <c r="J108" s="197"/>
      <c r="K108" s="201"/>
      <c r="L108" s="201"/>
      <c r="M108" s="201"/>
      <c r="N108" s="201"/>
      <c r="O108" s="201"/>
      <c r="P108" s="197"/>
      <c r="Q108" s="152"/>
    </row>
    <row r="109" spans="2:17" ht="50.1" customHeight="1">
      <c r="B109" s="156" t="s">
        <v>362</v>
      </c>
      <c r="C109" s="157" t="s">
        <v>399</v>
      </c>
      <c r="D109" s="158" t="s">
        <v>400</v>
      </c>
      <c r="E109" s="157" t="s">
        <v>58</v>
      </c>
      <c r="F109" s="159" t="s">
        <v>401</v>
      </c>
      <c r="G109" s="160" t="s">
        <v>60</v>
      </c>
      <c r="H109" s="161" t="s">
        <v>61</v>
      </c>
      <c r="I109" s="200"/>
      <c r="J109" s="160"/>
      <c r="K109" s="163"/>
      <c r="L109" s="163"/>
      <c r="M109" s="163"/>
      <c r="N109" s="163"/>
      <c r="O109" s="163"/>
      <c r="P109" s="160"/>
      <c r="Q109" s="164"/>
    </row>
    <row r="110" spans="2:17">
      <c r="H110" s="92">
        <f>COUNTIF(H4:H109,"=Indéterminé")</f>
        <v>0</v>
      </c>
    </row>
    <row r="113" spans="2:9">
      <c r="F113" s="61"/>
    </row>
    <row r="114" spans="2:9">
      <c r="F114" s="61"/>
    </row>
    <row r="115" spans="2:9">
      <c r="F115" s="61"/>
    </row>
    <row r="116" spans="2:9">
      <c r="F116" s="61"/>
    </row>
    <row r="117" spans="2:9">
      <c r="F117" s="61"/>
    </row>
    <row r="118" spans="2:9">
      <c r="F118" s="61"/>
    </row>
    <row r="119" spans="2:9">
      <c r="F119" s="61"/>
    </row>
    <row r="120" spans="2:9">
      <c r="F120" s="61"/>
    </row>
    <row r="121" spans="2:9">
      <c r="F121" s="61"/>
    </row>
    <row r="122" spans="2:9">
      <c r="F122" s="61"/>
    </row>
    <row r="123" spans="2:9">
      <c r="F123" s="61"/>
    </row>
    <row r="124" spans="2:9">
      <c r="B124" s="85"/>
      <c r="C124" s="85"/>
      <c r="D124" s="85"/>
      <c r="F124" s="61"/>
      <c r="G124" s="85"/>
      <c r="H124" s="85"/>
      <c r="I124" s="85"/>
    </row>
    <row r="125" spans="2:9">
      <c r="B125" s="85"/>
      <c r="C125" s="85"/>
      <c r="D125" s="85"/>
      <c r="F125" s="61"/>
      <c r="G125" s="85"/>
      <c r="H125" s="85"/>
      <c r="I125" s="85"/>
    </row>
    <row r="126" spans="2:9">
      <c r="B126" s="85"/>
      <c r="C126" s="85"/>
      <c r="D126" s="85"/>
      <c r="F126" s="61"/>
      <c r="G126" s="85"/>
      <c r="H126" s="85"/>
      <c r="I126" s="85"/>
    </row>
    <row r="127" spans="2:9">
      <c r="B127" s="85"/>
      <c r="C127" s="85"/>
      <c r="D127" s="85"/>
      <c r="F127" s="61"/>
      <c r="G127" s="85"/>
      <c r="H127" s="85"/>
      <c r="I127" s="85"/>
    </row>
    <row r="128" spans="2:9">
      <c r="B128" s="85"/>
      <c r="C128" s="85"/>
      <c r="D128" s="85"/>
      <c r="F128" s="61"/>
      <c r="G128" s="85"/>
      <c r="H128" s="85"/>
      <c r="I128" s="85"/>
    </row>
    <row r="129" spans="6:6" s="85" customFormat="1">
      <c r="F129" s="61"/>
    </row>
    <row r="130" spans="6:6" s="85" customFormat="1">
      <c r="F130" s="61"/>
    </row>
    <row r="131" spans="6:6" s="85" customFormat="1">
      <c r="F131" s="61"/>
    </row>
    <row r="132" spans="6:6" s="85" customFormat="1">
      <c r="F132" s="61"/>
    </row>
    <row r="133" spans="6:6" s="85" customFormat="1">
      <c r="F133" s="61"/>
    </row>
    <row r="134" spans="6:6" s="85" customFormat="1">
      <c r="F134" s="61"/>
    </row>
    <row r="135" spans="6:6" s="85" customFormat="1">
      <c r="F135" s="61"/>
    </row>
    <row r="136" spans="6:6" s="85" customFormat="1">
      <c r="F136" s="61"/>
    </row>
    <row r="137" spans="6:6" s="85" customFormat="1">
      <c r="F137" s="61"/>
    </row>
    <row r="138" spans="6:6" s="85" customFormat="1">
      <c r="F138" s="61"/>
    </row>
    <row r="139" spans="6:6" s="85" customFormat="1">
      <c r="F139" s="61"/>
    </row>
    <row r="140" spans="6:6" s="85" customFormat="1">
      <c r="F140" s="61"/>
    </row>
    <row r="141" spans="6:6" s="85" customFormat="1">
      <c r="F141" s="61"/>
    </row>
    <row r="142" spans="6:6" s="85" customFormat="1">
      <c r="F142" s="61"/>
    </row>
    <row r="143" spans="6:6" s="85" customFormat="1">
      <c r="F143" s="61"/>
    </row>
    <row r="144" spans="6:6" s="85" customFormat="1">
      <c r="F144" s="61"/>
    </row>
    <row r="145" spans="6:6" s="85" customFormat="1">
      <c r="F145" s="61"/>
    </row>
    <row r="146" spans="6:6" s="85" customFormat="1">
      <c r="F146" s="61"/>
    </row>
    <row r="147" spans="6:6" s="85" customFormat="1">
      <c r="F147" s="61"/>
    </row>
    <row r="148" spans="6:6" s="85" customFormat="1">
      <c r="F148" s="61"/>
    </row>
    <row r="149" spans="6:6" s="85" customFormat="1">
      <c r="F149" s="61"/>
    </row>
    <row r="150" spans="6:6" s="85" customFormat="1">
      <c r="F150" s="61"/>
    </row>
    <row r="151" spans="6:6" s="85" customFormat="1">
      <c r="F151" s="61"/>
    </row>
    <row r="152" spans="6:6" s="85" customFormat="1">
      <c r="F152" s="61"/>
    </row>
    <row r="153" spans="6:6" s="85" customFormat="1">
      <c r="F153" s="61"/>
    </row>
    <row r="154" spans="6:6" s="85" customFormat="1">
      <c r="F154" s="61"/>
    </row>
    <row r="155" spans="6:6" s="85" customFormat="1">
      <c r="F155" s="61"/>
    </row>
    <row r="156" spans="6:6" s="85" customFormat="1">
      <c r="F156" s="61"/>
    </row>
    <row r="157" spans="6:6" s="85" customFormat="1">
      <c r="F157" s="61"/>
    </row>
    <row r="158" spans="6:6" s="85" customFormat="1">
      <c r="F158" s="61"/>
    </row>
    <row r="159" spans="6:6" s="85" customFormat="1">
      <c r="F159" s="61"/>
    </row>
    <row r="160" spans="6:6" s="85" customFormat="1">
      <c r="F160" s="61"/>
    </row>
    <row r="161" spans="6:6" s="85" customFormat="1">
      <c r="F161" s="61"/>
    </row>
    <row r="162" spans="6:6" s="85" customFormat="1">
      <c r="F162" s="61"/>
    </row>
    <row r="163" spans="6:6" s="85" customFormat="1">
      <c r="F163" s="61"/>
    </row>
    <row r="164" spans="6:6" s="85" customFormat="1">
      <c r="F164" s="61"/>
    </row>
    <row r="165" spans="6:6" s="85" customFormat="1">
      <c r="F165" s="61"/>
    </row>
    <row r="166" spans="6:6" s="85" customFormat="1">
      <c r="F166" s="61"/>
    </row>
    <row r="167" spans="6:6" s="85" customFormat="1">
      <c r="F167" s="61"/>
    </row>
    <row r="168" spans="6:6" s="85" customFormat="1">
      <c r="F168" s="61"/>
    </row>
    <row r="169" spans="6:6" s="85" customFormat="1">
      <c r="F169" s="61"/>
    </row>
    <row r="170" spans="6:6" s="85" customFormat="1">
      <c r="F170" s="61"/>
    </row>
    <row r="171" spans="6:6" s="85" customFormat="1">
      <c r="F171" s="61"/>
    </row>
    <row r="172" spans="6:6" s="85" customFormat="1">
      <c r="F172" s="61"/>
    </row>
    <row r="173" spans="6:6" s="85" customFormat="1">
      <c r="F173" s="61"/>
    </row>
    <row r="174" spans="6:6" s="85" customFormat="1">
      <c r="F174" s="61"/>
    </row>
    <row r="175" spans="6:6" s="85" customFormat="1">
      <c r="F175" s="61"/>
    </row>
    <row r="176" spans="6:6" s="85" customFormat="1">
      <c r="F176" s="61"/>
    </row>
    <row r="177" spans="6:6" s="85" customFormat="1">
      <c r="F177" s="61"/>
    </row>
    <row r="178" spans="6:6" s="85" customFormat="1">
      <c r="F178" s="61"/>
    </row>
    <row r="179" spans="6:6" s="85" customFormat="1">
      <c r="F179" s="61"/>
    </row>
    <row r="180" spans="6:6" s="85" customFormat="1">
      <c r="F180" s="61"/>
    </row>
    <row r="181" spans="6:6" s="85" customFormat="1">
      <c r="F181" s="61"/>
    </row>
    <row r="182" spans="6:6" s="85" customFormat="1">
      <c r="F182" s="61"/>
    </row>
    <row r="183" spans="6:6" s="85" customFormat="1">
      <c r="F183" s="61"/>
    </row>
    <row r="184" spans="6:6" s="85" customFormat="1">
      <c r="F184" s="61"/>
    </row>
    <row r="185" spans="6:6" s="85" customFormat="1">
      <c r="F185" s="61"/>
    </row>
    <row r="186" spans="6:6" s="85" customFormat="1">
      <c r="F186" s="61"/>
    </row>
    <row r="187" spans="6:6" s="85" customFormat="1">
      <c r="F187" s="61"/>
    </row>
    <row r="188" spans="6:6" s="85" customFormat="1">
      <c r="F188" s="61"/>
    </row>
    <row r="189" spans="6:6" s="85" customFormat="1">
      <c r="F189" s="61"/>
    </row>
    <row r="190" spans="6:6" s="85" customFormat="1">
      <c r="F190" s="61"/>
    </row>
    <row r="191" spans="6:6" s="85" customFormat="1">
      <c r="F191" s="61"/>
    </row>
    <row r="192" spans="6:6" s="85" customFormat="1">
      <c r="F192" s="61"/>
    </row>
    <row r="193" spans="6:6" s="85" customFormat="1">
      <c r="F193" s="61"/>
    </row>
    <row r="194" spans="6:6" s="85" customFormat="1">
      <c r="F194" s="61"/>
    </row>
    <row r="195" spans="6:6" s="85" customFormat="1">
      <c r="F195" s="61"/>
    </row>
    <row r="196" spans="6:6" s="85" customFormat="1">
      <c r="F196" s="61"/>
    </row>
    <row r="197" spans="6:6" s="85" customFormat="1">
      <c r="F197" s="61"/>
    </row>
    <row r="198" spans="6:6" s="85" customFormat="1">
      <c r="F198" s="61"/>
    </row>
    <row r="199" spans="6:6" s="85" customFormat="1">
      <c r="F199" s="61"/>
    </row>
    <row r="200" spans="6:6" s="85" customFormat="1">
      <c r="F200" s="61"/>
    </row>
    <row r="201" spans="6:6" s="85" customFormat="1">
      <c r="F201" s="61"/>
    </row>
    <row r="202" spans="6:6" s="85" customFormat="1">
      <c r="F202" s="61"/>
    </row>
    <row r="203" spans="6:6" s="85" customFormat="1">
      <c r="F203" s="61"/>
    </row>
    <row r="204" spans="6:6" s="85" customFormat="1">
      <c r="F204" s="61"/>
    </row>
    <row r="205" spans="6:6" s="85" customFormat="1">
      <c r="F205" s="61"/>
    </row>
    <row r="206" spans="6:6" s="85" customFormat="1">
      <c r="F206" s="61"/>
    </row>
    <row r="207" spans="6:6" s="85" customFormat="1">
      <c r="F207" s="61"/>
    </row>
    <row r="208" spans="6:6" s="85" customFormat="1">
      <c r="F208" s="61"/>
    </row>
    <row r="209" spans="6:6" s="85" customFormat="1">
      <c r="F209" s="61"/>
    </row>
    <row r="210" spans="6:6" s="85" customFormat="1">
      <c r="F210" s="61"/>
    </row>
    <row r="211" spans="6:6" s="85" customFormat="1">
      <c r="F211" s="61"/>
    </row>
    <row r="212" spans="6:6" s="85" customFormat="1">
      <c r="F212" s="61"/>
    </row>
    <row r="213" spans="6:6" s="85" customFormat="1">
      <c r="F213" s="61"/>
    </row>
    <row r="214" spans="6:6" s="85" customFormat="1">
      <c r="F214" s="61"/>
    </row>
    <row r="215" spans="6:6" s="85" customFormat="1">
      <c r="F215" s="61"/>
    </row>
    <row r="216" spans="6:6" s="85" customFormat="1">
      <c r="F216" s="61"/>
    </row>
    <row r="217" spans="6:6" s="85" customFormat="1">
      <c r="F217" s="61"/>
    </row>
    <row r="218" spans="6:6" s="85" customFormat="1">
      <c r="F218" s="61"/>
    </row>
    <row r="219" spans="6:6" s="85" customFormat="1">
      <c r="F219" s="61"/>
    </row>
    <row r="220" spans="6:6" s="85" customFormat="1">
      <c r="F220" s="61"/>
    </row>
    <row r="221" spans="6:6" s="85" customFormat="1">
      <c r="F221" s="61"/>
    </row>
    <row r="222" spans="6:6" s="85" customFormat="1">
      <c r="F222" s="61"/>
    </row>
    <row r="223" spans="6:6" s="85" customFormat="1">
      <c r="F223" s="61"/>
    </row>
    <row r="224" spans="6:6" s="85" customFormat="1">
      <c r="F224" s="61"/>
    </row>
    <row r="225" spans="6:6" s="85" customFormat="1">
      <c r="F225" s="61"/>
    </row>
    <row r="226" spans="6:6" s="85" customFormat="1">
      <c r="F226" s="61"/>
    </row>
    <row r="227" spans="6:6" s="85" customFormat="1">
      <c r="F227" s="61"/>
    </row>
    <row r="228" spans="6:6" s="85" customFormat="1">
      <c r="F228" s="61"/>
    </row>
    <row r="229" spans="6:6" s="85" customFormat="1">
      <c r="F229" s="61"/>
    </row>
    <row r="230" spans="6:6" s="85" customFormat="1">
      <c r="F230" s="61"/>
    </row>
    <row r="231" spans="6:6" s="85" customFormat="1">
      <c r="F231" s="61"/>
    </row>
    <row r="232" spans="6:6" s="85" customFormat="1">
      <c r="F232" s="61"/>
    </row>
    <row r="233" spans="6:6" s="85" customFormat="1">
      <c r="F233" s="61"/>
    </row>
    <row r="234" spans="6:6" s="85" customFormat="1">
      <c r="F234" s="61"/>
    </row>
    <row r="235" spans="6:6" s="85" customFormat="1">
      <c r="F235" s="61"/>
    </row>
    <row r="236" spans="6:6" s="85" customFormat="1">
      <c r="F236" s="61"/>
    </row>
    <row r="237" spans="6:6" s="85" customFormat="1">
      <c r="F237" s="61"/>
    </row>
    <row r="238" spans="6:6" s="85" customFormat="1">
      <c r="F238" s="61"/>
    </row>
    <row r="239" spans="6:6" s="85" customFormat="1">
      <c r="F239" s="61"/>
    </row>
    <row r="240" spans="6:6" s="85" customFormat="1">
      <c r="F240" s="61"/>
    </row>
    <row r="241" spans="6:6" s="85" customFormat="1">
      <c r="F241" s="61"/>
    </row>
    <row r="242" spans="6:6" s="85" customFormat="1">
      <c r="F242" s="61"/>
    </row>
    <row r="243" spans="6:6" s="85" customFormat="1">
      <c r="F243" s="61"/>
    </row>
    <row r="244" spans="6:6" s="85" customFormat="1">
      <c r="F244" s="61"/>
    </row>
    <row r="245" spans="6:6" s="85" customFormat="1">
      <c r="F245" s="61"/>
    </row>
    <row r="246" spans="6:6" s="85" customFormat="1">
      <c r="F246" s="61"/>
    </row>
    <row r="247" spans="6:6" s="85" customFormat="1">
      <c r="F247" s="61"/>
    </row>
    <row r="248" spans="6:6" s="85" customFormat="1">
      <c r="F248" s="61"/>
    </row>
    <row r="249" spans="6:6" s="85" customFormat="1">
      <c r="F249" s="61"/>
    </row>
    <row r="250" spans="6:6" s="85" customFormat="1">
      <c r="F250" s="61"/>
    </row>
    <row r="251" spans="6:6" s="85" customFormat="1">
      <c r="F251" s="61"/>
    </row>
    <row r="252" spans="6:6" s="85" customFormat="1">
      <c r="F252" s="61"/>
    </row>
    <row r="253" spans="6:6" s="85" customFormat="1">
      <c r="F253" s="61"/>
    </row>
    <row r="254" spans="6:6" s="85" customFormat="1">
      <c r="F254" s="61"/>
    </row>
    <row r="255" spans="6:6" s="85" customFormat="1">
      <c r="F255" s="61"/>
    </row>
    <row r="256" spans="6:6" s="85" customFormat="1">
      <c r="F256" s="61"/>
    </row>
    <row r="257" spans="6:6" s="85" customFormat="1">
      <c r="F257" s="61"/>
    </row>
    <row r="258" spans="6:6" s="85" customFormat="1">
      <c r="F258" s="61"/>
    </row>
    <row r="259" spans="6:6" s="85" customFormat="1">
      <c r="F259" s="61"/>
    </row>
    <row r="260" spans="6:6" s="85" customFormat="1">
      <c r="F260" s="61"/>
    </row>
    <row r="261" spans="6:6" s="85" customFormat="1">
      <c r="F261" s="61"/>
    </row>
    <row r="262" spans="6:6" s="85" customFormat="1">
      <c r="F262" s="61"/>
    </row>
    <row r="263" spans="6:6" s="85" customFormat="1">
      <c r="F263" s="61"/>
    </row>
    <row r="264" spans="6:6" s="85" customFormat="1">
      <c r="F264" s="61"/>
    </row>
    <row r="265" spans="6:6" s="85" customFormat="1">
      <c r="F265" s="61"/>
    </row>
    <row r="266" spans="6:6" s="85" customFormat="1">
      <c r="F266" s="61"/>
    </row>
    <row r="267" spans="6:6" s="85" customFormat="1">
      <c r="F267" s="61"/>
    </row>
    <row r="268" spans="6:6" s="85" customFormat="1">
      <c r="F268" s="61"/>
    </row>
    <row r="269" spans="6:6" s="85" customFormat="1">
      <c r="F269" s="61"/>
    </row>
    <row r="270" spans="6:6" s="85" customFormat="1">
      <c r="F270" s="61"/>
    </row>
    <row r="271" spans="6:6" s="85" customFormat="1">
      <c r="F271" s="61"/>
    </row>
    <row r="272" spans="6:6" s="85" customFormat="1">
      <c r="F272" s="61"/>
    </row>
    <row r="273" spans="6:6" s="85" customFormat="1">
      <c r="F273" s="61"/>
    </row>
    <row r="274" spans="6:6" s="85" customFormat="1">
      <c r="F274" s="61"/>
    </row>
    <row r="275" spans="6:6" s="85" customFormat="1">
      <c r="F275" s="61"/>
    </row>
    <row r="276" spans="6:6" s="85" customFormat="1">
      <c r="F276" s="61"/>
    </row>
    <row r="277" spans="6:6" s="85" customFormat="1">
      <c r="F277" s="61"/>
    </row>
    <row r="278" spans="6:6" s="85" customFormat="1">
      <c r="F278" s="61"/>
    </row>
    <row r="279" spans="6:6" s="85" customFormat="1">
      <c r="F279" s="61"/>
    </row>
    <row r="280" spans="6:6" s="85" customFormat="1">
      <c r="F280" s="61"/>
    </row>
    <row r="281" spans="6:6" s="85" customFormat="1">
      <c r="F281" s="61"/>
    </row>
    <row r="282" spans="6:6" s="85" customFormat="1">
      <c r="F282" s="61"/>
    </row>
    <row r="283" spans="6:6" s="85" customFormat="1">
      <c r="F283" s="61"/>
    </row>
    <row r="284" spans="6:6" s="85" customFormat="1">
      <c r="F284" s="61"/>
    </row>
    <row r="285" spans="6:6" s="85" customFormat="1">
      <c r="F285" s="61"/>
    </row>
    <row r="286" spans="6:6" s="85" customFormat="1">
      <c r="F286" s="61"/>
    </row>
    <row r="287" spans="6:6" s="85" customFormat="1">
      <c r="F287" s="61"/>
    </row>
    <row r="288" spans="6:6" s="85" customFormat="1">
      <c r="F288" s="61"/>
    </row>
    <row r="289" spans="6:6" s="85" customFormat="1">
      <c r="F289" s="61"/>
    </row>
    <row r="290" spans="6:6" s="85" customFormat="1">
      <c r="F290" s="61"/>
    </row>
    <row r="291" spans="6:6" s="85" customFormat="1">
      <c r="F291" s="61"/>
    </row>
    <row r="292" spans="6:6" s="85" customFormat="1">
      <c r="F292" s="61"/>
    </row>
    <row r="293" spans="6:6" s="85" customFormat="1">
      <c r="F293" s="61"/>
    </row>
    <row r="294" spans="6:6" s="85" customFormat="1">
      <c r="F294" s="61"/>
    </row>
    <row r="295" spans="6:6" s="85" customFormat="1">
      <c r="F295" s="61"/>
    </row>
    <row r="296" spans="6:6" s="85" customFormat="1">
      <c r="F296" s="61"/>
    </row>
    <row r="297" spans="6:6" s="85" customFormat="1">
      <c r="F297" s="61"/>
    </row>
    <row r="298" spans="6:6" s="85" customFormat="1">
      <c r="F298" s="61"/>
    </row>
    <row r="299" spans="6:6" s="85" customFormat="1">
      <c r="F299" s="61"/>
    </row>
    <row r="300" spans="6:6" s="85" customFormat="1">
      <c r="F300" s="61"/>
    </row>
    <row r="301" spans="6:6" s="85" customFormat="1">
      <c r="F301" s="61"/>
    </row>
    <row r="302" spans="6:6" s="85" customFormat="1">
      <c r="F302" s="61"/>
    </row>
    <row r="303" spans="6:6" s="85" customFormat="1">
      <c r="F303" s="61"/>
    </row>
    <row r="304" spans="6:6" s="85" customFormat="1">
      <c r="F304" s="61"/>
    </row>
    <row r="305" spans="6:6" s="85" customFormat="1">
      <c r="F305" s="61"/>
    </row>
    <row r="306" spans="6:6" s="85" customFormat="1">
      <c r="F306" s="61"/>
    </row>
    <row r="307" spans="6:6" s="85" customFormat="1">
      <c r="F307" s="61"/>
    </row>
    <row r="308" spans="6:6" s="85" customFormat="1">
      <c r="F308" s="61"/>
    </row>
    <row r="309" spans="6:6" s="85" customFormat="1">
      <c r="F309" s="61"/>
    </row>
    <row r="310" spans="6:6" s="85" customFormat="1">
      <c r="F310" s="61"/>
    </row>
    <row r="311" spans="6:6" s="85" customFormat="1">
      <c r="F311" s="61"/>
    </row>
    <row r="312" spans="6:6" s="85" customFormat="1">
      <c r="F312" s="61"/>
    </row>
    <row r="313" spans="6:6" s="85" customFormat="1">
      <c r="F313" s="61"/>
    </row>
    <row r="314" spans="6:6" s="85" customFormat="1">
      <c r="F314" s="61"/>
    </row>
    <row r="315" spans="6:6" s="85" customFormat="1">
      <c r="F315" s="61"/>
    </row>
    <row r="316" spans="6:6" s="85" customFormat="1">
      <c r="F316" s="61"/>
    </row>
    <row r="317" spans="6:6" s="85" customFormat="1">
      <c r="F317" s="61"/>
    </row>
    <row r="318" spans="6:6" s="85" customFormat="1">
      <c r="F318" s="61"/>
    </row>
    <row r="319" spans="6:6" s="85" customFormat="1">
      <c r="F319" s="61"/>
    </row>
    <row r="320" spans="6:6" s="85" customFormat="1">
      <c r="F320" s="61"/>
    </row>
    <row r="321" spans="6:6" s="85" customFormat="1">
      <c r="F321" s="61"/>
    </row>
    <row r="322" spans="6:6" s="85" customFormat="1">
      <c r="F322" s="61"/>
    </row>
    <row r="323" spans="6:6" s="85" customFormat="1">
      <c r="F323" s="61"/>
    </row>
    <row r="324" spans="6:6" s="85" customFormat="1">
      <c r="F324" s="61"/>
    </row>
    <row r="325" spans="6:6" s="85" customFormat="1">
      <c r="F325" s="61"/>
    </row>
    <row r="326" spans="6:6" s="85" customFormat="1">
      <c r="F326" s="61"/>
    </row>
    <row r="327" spans="6:6" s="85" customFormat="1">
      <c r="F327" s="61"/>
    </row>
    <row r="328" spans="6:6" s="85" customFormat="1">
      <c r="F328" s="61"/>
    </row>
    <row r="329" spans="6:6" s="85" customFormat="1">
      <c r="F329" s="61"/>
    </row>
    <row r="330" spans="6:6" s="85" customFormat="1">
      <c r="F330" s="61"/>
    </row>
    <row r="331" spans="6:6" s="85" customFormat="1">
      <c r="F331" s="61"/>
    </row>
    <row r="332" spans="6:6" s="85" customFormat="1">
      <c r="F332" s="61"/>
    </row>
    <row r="333" spans="6:6" s="85" customFormat="1">
      <c r="F333" s="61"/>
    </row>
    <row r="334" spans="6:6" s="85" customFormat="1">
      <c r="F334" s="61"/>
    </row>
    <row r="335" spans="6:6" s="85" customFormat="1">
      <c r="F335" s="61"/>
    </row>
    <row r="336" spans="6:6" s="85" customFormat="1">
      <c r="F336" s="61"/>
    </row>
    <row r="337" spans="6:6" s="85" customFormat="1">
      <c r="F337" s="61"/>
    </row>
    <row r="338" spans="6:6" s="85" customFormat="1">
      <c r="F338" s="61"/>
    </row>
    <row r="339" spans="6:6" s="85" customFormat="1">
      <c r="F339" s="61"/>
    </row>
    <row r="340" spans="6:6" s="85" customFormat="1">
      <c r="F340" s="61"/>
    </row>
    <row r="341" spans="6:6" s="85" customFormat="1">
      <c r="F341" s="61"/>
    </row>
    <row r="342" spans="6:6" s="85" customFormat="1">
      <c r="F342" s="61"/>
    </row>
    <row r="343" spans="6:6" s="85" customFormat="1">
      <c r="F343" s="61"/>
    </row>
    <row r="344" spans="6:6" s="85" customFormat="1">
      <c r="F344" s="61"/>
    </row>
    <row r="345" spans="6:6" s="85" customFormat="1">
      <c r="F345" s="61"/>
    </row>
    <row r="346" spans="6:6" s="85" customFormat="1">
      <c r="F346" s="61"/>
    </row>
    <row r="347" spans="6:6" s="85" customFormat="1">
      <c r="F347" s="61"/>
    </row>
    <row r="348" spans="6:6" s="85" customFormat="1">
      <c r="F348" s="61"/>
    </row>
    <row r="349" spans="6:6" s="85" customFormat="1">
      <c r="F349" s="61"/>
    </row>
    <row r="350" spans="6:6" s="85" customFormat="1">
      <c r="F350" s="61"/>
    </row>
    <row r="351" spans="6:6" s="85" customFormat="1">
      <c r="F351" s="61"/>
    </row>
    <row r="352" spans="6:6" s="85" customFormat="1">
      <c r="F352" s="61"/>
    </row>
    <row r="353" spans="6:6" s="85" customFormat="1">
      <c r="F353" s="61"/>
    </row>
    <row r="354" spans="6:6" s="85" customFormat="1">
      <c r="F354" s="61"/>
    </row>
    <row r="355" spans="6:6" s="85" customFormat="1">
      <c r="F355" s="61"/>
    </row>
    <row r="356" spans="6:6" s="85" customFormat="1">
      <c r="F356" s="61"/>
    </row>
    <row r="357" spans="6:6" s="85" customFormat="1">
      <c r="F357" s="61"/>
    </row>
    <row r="358" spans="6:6" s="85" customFormat="1">
      <c r="F358" s="61"/>
    </row>
    <row r="359" spans="6:6" s="85" customFormat="1">
      <c r="F359" s="61"/>
    </row>
    <row r="360" spans="6:6" s="85" customFormat="1">
      <c r="F360" s="61"/>
    </row>
    <row r="361" spans="6:6" s="85" customFormat="1">
      <c r="F361" s="61"/>
    </row>
    <row r="362" spans="6:6" s="85" customFormat="1">
      <c r="F362" s="61"/>
    </row>
    <row r="363" spans="6:6" s="85" customFormat="1">
      <c r="F363" s="61"/>
    </row>
    <row r="364" spans="6:6" s="85" customFormat="1">
      <c r="F364" s="61"/>
    </row>
    <row r="365" spans="6:6" s="85" customFormat="1">
      <c r="F365" s="61"/>
    </row>
    <row r="366" spans="6:6" s="85" customFormat="1">
      <c r="F366" s="61"/>
    </row>
    <row r="367" spans="6:6" s="85" customFormat="1">
      <c r="F367" s="61"/>
    </row>
    <row r="368" spans="6:6" s="85" customFormat="1">
      <c r="F368" s="61"/>
    </row>
    <row r="369" spans="6:6" s="85" customFormat="1">
      <c r="F369" s="61"/>
    </row>
    <row r="370" spans="6:6" s="85" customFormat="1">
      <c r="F370" s="61"/>
    </row>
    <row r="371" spans="6:6" s="85" customFormat="1">
      <c r="F371" s="61"/>
    </row>
    <row r="372" spans="6:6" s="85" customFormat="1">
      <c r="F372" s="61"/>
    </row>
    <row r="373" spans="6:6" s="85" customFormat="1">
      <c r="F373" s="61"/>
    </row>
    <row r="374" spans="6:6" s="85" customFormat="1">
      <c r="F374" s="61"/>
    </row>
    <row r="375" spans="6:6" s="85" customFormat="1">
      <c r="F375" s="61"/>
    </row>
    <row r="376" spans="6:6" s="85" customFormat="1">
      <c r="F376" s="61"/>
    </row>
    <row r="377" spans="6:6" s="85" customFormat="1">
      <c r="F377" s="61"/>
    </row>
    <row r="378" spans="6:6" s="85" customFormat="1">
      <c r="F378" s="61"/>
    </row>
    <row r="379" spans="6:6" s="85" customFormat="1">
      <c r="F379" s="61"/>
    </row>
    <row r="380" spans="6:6" s="85" customFormat="1">
      <c r="F380" s="61"/>
    </row>
    <row r="381" spans="6:6" s="85" customFormat="1">
      <c r="F381" s="61"/>
    </row>
    <row r="382" spans="6:6" s="85" customFormat="1">
      <c r="F382" s="61"/>
    </row>
    <row r="383" spans="6:6" s="85" customFormat="1">
      <c r="F383" s="61"/>
    </row>
    <row r="384" spans="6:6" s="85" customFormat="1">
      <c r="F384" s="61"/>
    </row>
    <row r="385" spans="6:6" s="85" customFormat="1">
      <c r="F385" s="61"/>
    </row>
    <row r="386" spans="6:6" s="85" customFormat="1">
      <c r="F386" s="61"/>
    </row>
    <row r="387" spans="6:6" s="85" customFormat="1">
      <c r="F387" s="61"/>
    </row>
    <row r="388" spans="6:6" s="85" customFormat="1">
      <c r="F388" s="61"/>
    </row>
    <row r="389" spans="6:6" s="85" customFormat="1">
      <c r="F389" s="61"/>
    </row>
    <row r="390" spans="6:6" s="85" customFormat="1">
      <c r="F390" s="61"/>
    </row>
    <row r="391" spans="6:6" s="85" customFormat="1">
      <c r="F391" s="61"/>
    </row>
    <row r="392" spans="6:6" s="85" customFormat="1">
      <c r="F392" s="61"/>
    </row>
    <row r="393" spans="6:6" s="85" customFormat="1">
      <c r="F393" s="61"/>
    </row>
    <row r="394" spans="6:6" s="85" customFormat="1">
      <c r="F394" s="61"/>
    </row>
    <row r="395" spans="6:6" s="85" customFormat="1">
      <c r="F395" s="61"/>
    </row>
    <row r="396" spans="6:6" s="85" customFormat="1">
      <c r="F396" s="61"/>
    </row>
    <row r="397" spans="6:6" s="85" customFormat="1">
      <c r="F397" s="61"/>
    </row>
    <row r="398" spans="6:6" s="85" customFormat="1">
      <c r="F398" s="61"/>
    </row>
    <row r="399" spans="6:6" s="85" customFormat="1">
      <c r="F399" s="61"/>
    </row>
    <row r="400" spans="6:6" s="85" customFormat="1">
      <c r="F400" s="61"/>
    </row>
    <row r="401" spans="6:6" s="85" customFormat="1">
      <c r="F401" s="61"/>
    </row>
    <row r="402" spans="6:6" s="85" customFormat="1">
      <c r="F402" s="61"/>
    </row>
    <row r="403" spans="6:6" s="85" customFormat="1">
      <c r="F403" s="61"/>
    </row>
    <row r="404" spans="6:6" s="85" customFormat="1">
      <c r="F404" s="61"/>
    </row>
    <row r="405" spans="6:6" s="85" customFormat="1">
      <c r="F405" s="61"/>
    </row>
    <row r="406" spans="6:6" s="85" customFormat="1">
      <c r="F406" s="61"/>
    </row>
    <row r="407" spans="6:6" s="85" customFormat="1">
      <c r="F407" s="61"/>
    </row>
    <row r="408" spans="6:6" s="85" customFormat="1">
      <c r="F408" s="61"/>
    </row>
    <row r="409" spans="6:6" s="85" customFormat="1">
      <c r="F409" s="61"/>
    </row>
    <row r="410" spans="6:6" s="85" customFormat="1">
      <c r="F410" s="61"/>
    </row>
    <row r="411" spans="6:6" s="85" customFormat="1">
      <c r="F411" s="61"/>
    </row>
    <row r="412" spans="6:6" s="85" customFormat="1">
      <c r="F412" s="61"/>
    </row>
    <row r="413" spans="6:6" s="85" customFormat="1">
      <c r="F413" s="61"/>
    </row>
    <row r="414" spans="6:6" s="85" customFormat="1">
      <c r="F414" s="61"/>
    </row>
    <row r="415" spans="6:6" s="85" customFormat="1">
      <c r="F415" s="61"/>
    </row>
    <row r="416" spans="6:6" s="85" customFormat="1">
      <c r="F416" s="61"/>
    </row>
    <row r="417" spans="6:6" s="85" customFormat="1">
      <c r="F417" s="61"/>
    </row>
    <row r="418" spans="6:6" s="85" customFormat="1">
      <c r="F418" s="61"/>
    </row>
    <row r="419" spans="6:6" s="85" customFormat="1">
      <c r="F419" s="61"/>
    </row>
    <row r="420" spans="6:6" s="85" customFormat="1">
      <c r="F420" s="61"/>
    </row>
    <row r="421" spans="6:6" s="85" customFormat="1">
      <c r="F421" s="61"/>
    </row>
    <row r="422" spans="6:6" s="85" customFormat="1">
      <c r="F422" s="61"/>
    </row>
    <row r="423" spans="6:6" s="85" customFormat="1">
      <c r="F423" s="61"/>
    </row>
    <row r="424" spans="6:6" s="85" customFormat="1">
      <c r="F424" s="61"/>
    </row>
    <row r="425" spans="6:6" s="85" customFormat="1">
      <c r="F425" s="61"/>
    </row>
    <row r="426" spans="6:6" s="85" customFormat="1">
      <c r="F426" s="61"/>
    </row>
    <row r="427" spans="6:6" s="85" customFormat="1">
      <c r="F427" s="61"/>
    </row>
    <row r="428" spans="6:6" s="85" customFormat="1">
      <c r="F428" s="61"/>
    </row>
    <row r="429" spans="6:6" s="85" customFormat="1">
      <c r="F429" s="61"/>
    </row>
    <row r="430" spans="6:6" s="85" customFormat="1">
      <c r="F430" s="61"/>
    </row>
    <row r="431" spans="6:6" s="85" customFormat="1">
      <c r="F431" s="61"/>
    </row>
    <row r="432" spans="6:6" s="85" customFormat="1">
      <c r="F432" s="61"/>
    </row>
    <row r="433" spans="6:6" s="85" customFormat="1">
      <c r="F433" s="61"/>
    </row>
    <row r="434" spans="6:6" s="85" customFormat="1">
      <c r="F434" s="61"/>
    </row>
    <row r="435" spans="6:6" s="85" customFormat="1">
      <c r="F435" s="61"/>
    </row>
    <row r="436" spans="6:6" s="85" customFormat="1">
      <c r="F436" s="61"/>
    </row>
    <row r="437" spans="6:6" s="85" customFormat="1">
      <c r="F437" s="61"/>
    </row>
    <row r="438" spans="6:6" s="85" customFormat="1">
      <c r="F438" s="61"/>
    </row>
    <row r="439" spans="6:6" s="85" customFormat="1">
      <c r="F439" s="61"/>
    </row>
    <row r="440" spans="6:6" s="85" customFormat="1">
      <c r="F440" s="61"/>
    </row>
    <row r="441" spans="6:6" s="85" customFormat="1">
      <c r="F441" s="61"/>
    </row>
    <row r="442" spans="6:6" s="85" customFormat="1">
      <c r="F442" s="61"/>
    </row>
    <row r="443" spans="6:6" s="85" customFormat="1">
      <c r="F443" s="61"/>
    </row>
    <row r="444" spans="6:6" s="85" customFormat="1">
      <c r="F444" s="61"/>
    </row>
    <row r="445" spans="6:6" s="85" customFormat="1">
      <c r="F445" s="61"/>
    </row>
    <row r="446" spans="6:6" s="85" customFormat="1">
      <c r="F446" s="61"/>
    </row>
    <row r="447" spans="6:6" s="85" customFormat="1">
      <c r="F447" s="61"/>
    </row>
    <row r="448" spans="6:6" s="85" customFormat="1">
      <c r="F448" s="61"/>
    </row>
    <row r="449" spans="6:6" s="85" customFormat="1">
      <c r="F449" s="61"/>
    </row>
    <row r="450" spans="6:6" s="85" customFormat="1">
      <c r="F450" s="61"/>
    </row>
    <row r="451" spans="6:6" s="85" customFormat="1">
      <c r="F451" s="61"/>
    </row>
    <row r="452" spans="6:6" s="85" customFormat="1">
      <c r="F452" s="61"/>
    </row>
    <row r="453" spans="6:6" s="85" customFormat="1">
      <c r="F453" s="61"/>
    </row>
    <row r="454" spans="6:6" s="85" customFormat="1">
      <c r="F454" s="61"/>
    </row>
    <row r="455" spans="6:6" s="85" customFormat="1">
      <c r="F455" s="61"/>
    </row>
    <row r="456" spans="6:6" s="85" customFormat="1">
      <c r="F456" s="61"/>
    </row>
    <row r="457" spans="6:6" s="85" customFormat="1">
      <c r="F457" s="61"/>
    </row>
    <row r="458" spans="6:6" s="85" customFormat="1">
      <c r="F458" s="61"/>
    </row>
    <row r="459" spans="6:6" s="85" customFormat="1">
      <c r="F459" s="61"/>
    </row>
    <row r="460" spans="6:6" s="85" customFormat="1">
      <c r="F460" s="61"/>
    </row>
    <row r="461" spans="6:6" s="85" customFormat="1">
      <c r="F461" s="61"/>
    </row>
    <row r="462" spans="6:6" s="85" customFormat="1">
      <c r="F462" s="61"/>
    </row>
    <row r="463" spans="6:6" s="85" customFormat="1">
      <c r="F463" s="61"/>
    </row>
    <row r="464" spans="6:6" s="85" customFormat="1">
      <c r="F464" s="61"/>
    </row>
    <row r="465" spans="6:6" s="85" customFormat="1">
      <c r="F465" s="61"/>
    </row>
    <row r="466" spans="6:6" s="85" customFormat="1">
      <c r="F466" s="61"/>
    </row>
    <row r="467" spans="6:6" s="85" customFormat="1">
      <c r="F467" s="61"/>
    </row>
    <row r="468" spans="6:6" s="85" customFormat="1">
      <c r="F468" s="61"/>
    </row>
    <row r="469" spans="6:6" s="85" customFormat="1">
      <c r="F469" s="61"/>
    </row>
    <row r="470" spans="6:6" s="85" customFormat="1">
      <c r="F470" s="61"/>
    </row>
    <row r="471" spans="6:6" s="85" customFormat="1">
      <c r="F471" s="61"/>
    </row>
    <row r="472" spans="6:6" s="85" customFormat="1">
      <c r="F472" s="61"/>
    </row>
    <row r="473" spans="6:6" s="85" customFormat="1">
      <c r="F473" s="61"/>
    </row>
    <row r="474" spans="6:6" s="85" customFormat="1">
      <c r="F474" s="61"/>
    </row>
    <row r="475" spans="6:6" s="85" customFormat="1">
      <c r="F475" s="61"/>
    </row>
    <row r="476" spans="6:6" s="85" customFormat="1">
      <c r="F476" s="61"/>
    </row>
    <row r="477" spans="6:6" s="85" customFormat="1">
      <c r="F477" s="61"/>
    </row>
    <row r="478" spans="6:6" s="85" customFormat="1">
      <c r="F478" s="61"/>
    </row>
    <row r="479" spans="6:6" s="85" customFormat="1">
      <c r="F479" s="61"/>
    </row>
    <row r="480" spans="6:6" s="85" customFormat="1">
      <c r="F480" s="61"/>
    </row>
    <row r="481" spans="6:6" s="85" customFormat="1">
      <c r="F481" s="61"/>
    </row>
    <row r="482" spans="6:6" s="85" customFormat="1">
      <c r="F482" s="61"/>
    </row>
    <row r="483" spans="6:6" s="85" customFormat="1">
      <c r="F483" s="61"/>
    </row>
    <row r="484" spans="6:6" s="85" customFormat="1">
      <c r="F484" s="61"/>
    </row>
    <row r="485" spans="6:6" s="85" customFormat="1">
      <c r="F485" s="61"/>
    </row>
    <row r="486" spans="6:6" s="85" customFormat="1">
      <c r="F486" s="61"/>
    </row>
    <row r="487" spans="6:6" s="85" customFormat="1">
      <c r="F487" s="61"/>
    </row>
    <row r="488" spans="6:6" s="85" customFormat="1">
      <c r="F488" s="61"/>
    </row>
    <row r="489" spans="6:6" s="85" customFormat="1">
      <c r="F489" s="61"/>
    </row>
    <row r="490" spans="6:6" s="85" customFormat="1">
      <c r="F490" s="61"/>
    </row>
    <row r="491" spans="6:6" s="85" customFormat="1">
      <c r="F491" s="61"/>
    </row>
    <row r="492" spans="6:6" s="85" customFormat="1">
      <c r="F492" s="61"/>
    </row>
    <row r="493" spans="6:6" s="85" customFormat="1">
      <c r="F493" s="61"/>
    </row>
    <row r="494" spans="6:6" s="85" customFormat="1">
      <c r="F494" s="61"/>
    </row>
    <row r="495" spans="6:6" s="85" customFormat="1">
      <c r="F495" s="61"/>
    </row>
    <row r="496" spans="6:6" s="85" customFormat="1">
      <c r="F496" s="61"/>
    </row>
    <row r="497" spans="6:6" s="85" customFormat="1">
      <c r="F497" s="61"/>
    </row>
    <row r="498" spans="6:6" s="85" customFormat="1">
      <c r="F498" s="61"/>
    </row>
    <row r="499" spans="6:6" s="85" customFormat="1">
      <c r="F499" s="61"/>
    </row>
    <row r="500" spans="6:6" s="85" customFormat="1">
      <c r="F500" s="61"/>
    </row>
    <row r="501" spans="6:6" s="85" customFormat="1">
      <c r="F501" s="61"/>
    </row>
    <row r="502" spans="6:6" s="85" customFormat="1">
      <c r="F502" s="61"/>
    </row>
    <row r="503" spans="6:6" s="85" customFormat="1">
      <c r="F503" s="61"/>
    </row>
    <row r="504" spans="6:6" s="85" customFormat="1">
      <c r="F504" s="61"/>
    </row>
    <row r="505" spans="6:6" s="85" customFormat="1">
      <c r="F505" s="61"/>
    </row>
    <row r="506" spans="6:6" s="85" customFormat="1">
      <c r="F506" s="61"/>
    </row>
    <row r="507" spans="6:6" s="85" customFormat="1">
      <c r="F507" s="61"/>
    </row>
    <row r="508" spans="6:6" s="85" customFormat="1">
      <c r="F508" s="61"/>
    </row>
    <row r="509" spans="6:6" s="85" customFormat="1">
      <c r="F509" s="61"/>
    </row>
    <row r="510" spans="6:6" s="85" customFormat="1">
      <c r="F510" s="61"/>
    </row>
    <row r="511" spans="6:6" s="85" customFormat="1">
      <c r="F511" s="61"/>
    </row>
    <row r="512" spans="6:6" s="85" customFormat="1">
      <c r="F512" s="61"/>
    </row>
    <row r="513" spans="6:6" s="85" customFormat="1">
      <c r="F513" s="61"/>
    </row>
    <row r="514" spans="6:6" s="85" customFormat="1">
      <c r="F514" s="61"/>
    </row>
    <row r="515" spans="6:6" s="85" customFormat="1">
      <c r="F515" s="61"/>
    </row>
    <row r="516" spans="6:6" s="85" customFormat="1">
      <c r="F516" s="61"/>
    </row>
    <row r="517" spans="6:6" s="85" customFormat="1">
      <c r="F517" s="61"/>
    </row>
    <row r="518" spans="6:6" s="85" customFormat="1">
      <c r="F518" s="61"/>
    </row>
    <row r="519" spans="6:6" s="85" customFormat="1">
      <c r="F519" s="61"/>
    </row>
    <row r="520" spans="6:6" s="85" customFormat="1">
      <c r="F520" s="61"/>
    </row>
    <row r="521" spans="6:6" s="85" customFormat="1">
      <c r="F521" s="61"/>
    </row>
    <row r="522" spans="6:6" s="85" customFormat="1">
      <c r="F522" s="61"/>
    </row>
    <row r="523" spans="6:6" s="85" customFormat="1">
      <c r="F523" s="61"/>
    </row>
    <row r="524" spans="6:6" s="85" customFormat="1">
      <c r="F524" s="61"/>
    </row>
    <row r="525" spans="6:6" s="85" customFormat="1">
      <c r="F525" s="61"/>
    </row>
    <row r="526" spans="6:6" s="85" customFormat="1">
      <c r="F526" s="61"/>
    </row>
    <row r="527" spans="6:6" s="85" customFormat="1">
      <c r="F527" s="61"/>
    </row>
    <row r="528" spans="6:6" s="85" customFormat="1">
      <c r="F528" s="61"/>
    </row>
    <row r="529" spans="6:6" s="85" customFormat="1">
      <c r="F529" s="61"/>
    </row>
    <row r="530" spans="6:6" s="85" customFormat="1">
      <c r="F530" s="61"/>
    </row>
    <row r="531" spans="6:6" s="85" customFormat="1">
      <c r="F531" s="61"/>
    </row>
    <row r="532" spans="6:6" s="85" customFormat="1">
      <c r="F532" s="61"/>
    </row>
    <row r="533" spans="6:6" s="85" customFormat="1">
      <c r="F533" s="61"/>
    </row>
    <row r="534" spans="6:6" s="85" customFormat="1">
      <c r="F534" s="61"/>
    </row>
    <row r="535" spans="6:6" s="85" customFormat="1">
      <c r="F535" s="61"/>
    </row>
    <row r="536" spans="6:6" s="85" customFormat="1">
      <c r="F536" s="61"/>
    </row>
    <row r="537" spans="6:6" s="85" customFormat="1">
      <c r="F537" s="61"/>
    </row>
    <row r="538" spans="6:6" s="85" customFormat="1">
      <c r="F538" s="61"/>
    </row>
    <row r="539" spans="6:6" s="85" customFormat="1">
      <c r="F539" s="61"/>
    </row>
    <row r="540" spans="6:6" s="85" customFormat="1">
      <c r="F540" s="61"/>
    </row>
    <row r="541" spans="6:6" s="85" customFormat="1">
      <c r="F541" s="61"/>
    </row>
    <row r="542" spans="6:6" s="85" customFormat="1">
      <c r="F542" s="61"/>
    </row>
    <row r="543" spans="6:6" s="85" customFormat="1">
      <c r="F543" s="61"/>
    </row>
    <row r="544" spans="6:6" s="85" customFormat="1">
      <c r="F544" s="61"/>
    </row>
    <row r="545" spans="6:6" s="85" customFormat="1">
      <c r="F545" s="61"/>
    </row>
    <row r="546" spans="6:6" s="85" customFormat="1">
      <c r="F546" s="61"/>
    </row>
    <row r="547" spans="6:6" s="85" customFormat="1">
      <c r="F547" s="61"/>
    </row>
    <row r="548" spans="6:6" s="85" customFormat="1">
      <c r="F548" s="61"/>
    </row>
    <row r="549" spans="6:6" s="85" customFormat="1">
      <c r="F549" s="61"/>
    </row>
    <row r="550" spans="6:6" s="85" customFormat="1">
      <c r="F550" s="61"/>
    </row>
    <row r="551" spans="6:6" s="85" customFormat="1">
      <c r="F551" s="61"/>
    </row>
    <row r="552" spans="6:6" s="85" customFormat="1">
      <c r="F552" s="61"/>
    </row>
    <row r="553" spans="6:6" s="85" customFormat="1">
      <c r="F553" s="61"/>
    </row>
    <row r="554" spans="6:6" s="85" customFormat="1">
      <c r="F554" s="61"/>
    </row>
    <row r="555" spans="6:6" s="85" customFormat="1">
      <c r="F555" s="61"/>
    </row>
    <row r="556" spans="6:6" s="85" customFormat="1">
      <c r="F556" s="61"/>
    </row>
    <row r="557" spans="6:6" s="85" customFormat="1">
      <c r="F557" s="61"/>
    </row>
    <row r="558" spans="6:6" s="85" customFormat="1">
      <c r="F558" s="61"/>
    </row>
    <row r="559" spans="6:6" s="85" customFormat="1">
      <c r="F559" s="61"/>
    </row>
    <row r="560" spans="6:6" s="85" customFormat="1">
      <c r="F560" s="61"/>
    </row>
    <row r="561" spans="6:6" s="85" customFormat="1">
      <c r="F561" s="61"/>
    </row>
    <row r="562" spans="6:6" s="85" customFormat="1">
      <c r="F562" s="61"/>
    </row>
    <row r="563" spans="6:6" s="85" customFormat="1">
      <c r="F563" s="61"/>
    </row>
    <row r="564" spans="6:6" s="85" customFormat="1">
      <c r="F564" s="61"/>
    </row>
    <row r="565" spans="6:6" s="85" customFormat="1">
      <c r="F565" s="61"/>
    </row>
    <row r="566" spans="6:6" s="85" customFormat="1">
      <c r="F566" s="61"/>
    </row>
    <row r="567" spans="6:6" s="85" customFormat="1">
      <c r="F567" s="61"/>
    </row>
    <row r="568" spans="6:6" s="85" customFormat="1">
      <c r="F568" s="61"/>
    </row>
    <row r="569" spans="6:6" s="85" customFormat="1">
      <c r="F569" s="61"/>
    </row>
    <row r="570" spans="6:6" s="85" customFormat="1">
      <c r="F570" s="61"/>
    </row>
    <row r="571" spans="6:6" s="85" customFormat="1">
      <c r="F571" s="61"/>
    </row>
    <row r="572" spans="6:6" s="85" customFormat="1">
      <c r="F572" s="61"/>
    </row>
    <row r="573" spans="6:6" s="85" customFormat="1">
      <c r="F573" s="61"/>
    </row>
    <row r="574" spans="6:6" s="85" customFormat="1">
      <c r="F574" s="61"/>
    </row>
    <row r="575" spans="6:6" s="85" customFormat="1">
      <c r="F575" s="61"/>
    </row>
    <row r="576" spans="6:6" s="85" customFormat="1">
      <c r="F576" s="61"/>
    </row>
    <row r="577" spans="6:6" s="85" customFormat="1">
      <c r="F577" s="61"/>
    </row>
    <row r="578" spans="6:6" s="85" customFormat="1">
      <c r="F578" s="61"/>
    </row>
    <row r="579" spans="6:6" s="85" customFormat="1">
      <c r="F579" s="61"/>
    </row>
    <row r="580" spans="6:6" s="85" customFormat="1">
      <c r="F580" s="61"/>
    </row>
    <row r="581" spans="6:6" s="85" customFormat="1">
      <c r="F581" s="61"/>
    </row>
    <row r="582" spans="6:6" s="85" customFormat="1">
      <c r="F582" s="61"/>
    </row>
    <row r="583" spans="6:6" s="85" customFormat="1">
      <c r="F583" s="61"/>
    </row>
    <row r="584" spans="6:6" s="85" customFormat="1">
      <c r="F584" s="61"/>
    </row>
    <row r="585" spans="6:6" s="85" customFormat="1">
      <c r="F585" s="61"/>
    </row>
    <row r="586" spans="6:6" s="85" customFormat="1">
      <c r="F586" s="61"/>
    </row>
    <row r="587" spans="6:6" s="85" customFormat="1">
      <c r="F587" s="61"/>
    </row>
    <row r="588" spans="6:6" s="85" customFormat="1">
      <c r="F588" s="61"/>
    </row>
    <row r="589" spans="6:6" s="85" customFormat="1">
      <c r="F589" s="61"/>
    </row>
    <row r="590" spans="6:6" s="85" customFormat="1">
      <c r="F590" s="61"/>
    </row>
    <row r="591" spans="6:6" s="85" customFormat="1">
      <c r="F591" s="61"/>
    </row>
    <row r="592" spans="6:6" s="85" customFormat="1">
      <c r="F592" s="61"/>
    </row>
    <row r="593" spans="6:6" s="85" customFormat="1">
      <c r="F593" s="61"/>
    </row>
    <row r="594" spans="6:6" s="85" customFormat="1">
      <c r="F594" s="61"/>
    </row>
    <row r="595" spans="6:6" s="85" customFormat="1">
      <c r="F595" s="61"/>
    </row>
    <row r="596" spans="6:6" s="85" customFormat="1">
      <c r="F596" s="61"/>
    </row>
    <row r="597" spans="6:6" s="85" customFormat="1">
      <c r="F597" s="61"/>
    </row>
    <row r="598" spans="6:6" s="85" customFormat="1">
      <c r="F598" s="61"/>
    </row>
    <row r="599" spans="6:6" s="85" customFormat="1">
      <c r="F599" s="61"/>
    </row>
    <row r="600" spans="6:6" s="85" customFormat="1">
      <c r="F600" s="61"/>
    </row>
    <row r="601" spans="6:6" s="85" customFormat="1">
      <c r="F601" s="61"/>
    </row>
    <row r="602" spans="6:6" s="85" customFormat="1">
      <c r="F602" s="61"/>
    </row>
    <row r="603" spans="6:6" s="85" customFormat="1">
      <c r="F603" s="61"/>
    </row>
    <row r="604" spans="6:6" s="85" customFormat="1">
      <c r="F604" s="61"/>
    </row>
    <row r="605" spans="6:6" s="85" customFormat="1">
      <c r="F605" s="61"/>
    </row>
    <row r="606" spans="6:6" s="85" customFormat="1">
      <c r="F606" s="61"/>
    </row>
    <row r="607" spans="6:6" s="85" customFormat="1">
      <c r="F607" s="61"/>
    </row>
    <row r="608" spans="6:6" s="85" customFormat="1">
      <c r="F608" s="61"/>
    </row>
    <row r="609" spans="6:6" s="85" customFormat="1">
      <c r="F609" s="61"/>
    </row>
    <row r="610" spans="6:6" s="85" customFormat="1">
      <c r="F610" s="61"/>
    </row>
    <row r="611" spans="6:6" s="85" customFormat="1">
      <c r="F611" s="61"/>
    </row>
    <row r="612" spans="6:6" s="85" customFormat="1">
      <c r="F612" s="61"/>
    </row>
    <row r="613" spans="6:6" s="85" customFormat="1">
      <c r="F613" s="61"/>
    </row>
    <row r="614" spans="6:6" s="85" customFormat="1">
      <c r="F614" s="61"/>
    </row>
    <row r="615" spans="6:6" s="85" customFormat="1">
      <c r="F615" s="61"/>
    </row>
    <row r="616" spans="6:6" s="85" customFormat="1">
      <c r="F616" s="61"/>
    </row>
    <row r="617" spans="6:6" s="85" customFormat="1">
      <c r="F617" s="61"/>
    </row>
    <row r="618" spans="6:6" s="85" customFormat="1">
      <c r="F618" s="61"/>
    </row>
    <row r="619" spans="6:6" s="85" customFormat="1">
      <c r="F619" s="61"/>
    </row>
    <row r="620" spans="6:6" s="85" customFormat="1">
      <c r="F620" s="61"/>
    </row>
    <row r="621" spans="6:6" s="85" customFormat="1">
      <c r="F621" s="61"/>
    </row>
    <row r="622" spans="6:6" s="85" customFormat="1">
      <c r="F622" s="61"/>
    </row>
    <row r="623" spans="6:6" s="85" customFormat="1">
      <c r="F623" s="61"/>
    </row>
    <row r="624" spans="6:6" s="85" customFormat="1">
      <c r="F624" s="61"/>
    </row>
    <row r="625" spans="6:6" s="85" customFormat="1">
      <c r="F625" s="61"/>
    </row>
    <row r="626" spans="6:6" s="85" customFormat="1">
      <c r="F626" s="61"/>
    </row>
    <row r="627" spans="6:6" s="85" customFormat="1">
      <c r="F627" s="61"/>
    </row>
    <row r="628" spans="6:6" s="85" customFormat="1">
      <c r="F628" s="61"/>
    </row>
    <row r="629" spans="6:6" s="85" customFormat="1">
      <c r="F629" s="61"/>
    </row>
    <row r="630" spans="6:6" s="85" customFormat="1">
      <c r="F630" s="61"/>
    </row>
    <row r="631" spans="6:6" s="85" customFormat="1">
      <c r="F631" s="61"/>
    </row>
    <row r="632" spans="6:6" s="85" customFormat="1">
      <c r="F632" s="61"/>
    </row>
    <row r="633" spans="6:6" s="85" customFormat="1">
      <c r="F633" s="61"/>
    </row>
    <row r="634" spans="6:6" s="85" customFormat="1">
      <c r="F634" s="61"/>
    </row>
    <row r="635" spans="6:6" s="85" customFormat="1">
      <c r="F635" s="61"/>
    </row>
    <row r="636" spans="6:6" s="85" customFormat="1">
      <c r="F636" s="61"/>
    </row>
    <row r="637" spans="6:6" s="85" customFormat="1">
      <c r="F637" s="61"/>
    </row>
    <row r="638" spans="6:6" s="85" customFormat="1">
      <c r="F638" s="61"/>
    </row>
    <row r="639" spans="6:6" s="85" customFormat="1">
      <c r="F639" s="61"/>
    </row>
    <row r="640" spans="6:6" s="85" customFormat="1">
      <c r="F640" s="61"/>
    </row>
    <row r="641" spans="6:6" s="85" customFormat="1">
      <c r="F641" s="61"/>
    </row>
    <row r="642" spans="6:6" s="85" customFormat="1">
      <c r="F642" s="61"/>
    </row>
    <row r="643" spans="6:6" s="85" customFormat="1">
      <c r="F643" s="61"/>
    </row>
    <row r="644" spans="6:6" s="85" customFormat="1">
      <c r="F644" s="61"/>
    </row>
    <row r="645" spans="6:6" s="85" customFormat="1">
      <c r="F645" s="61"/>
    </row>
    <row r="646" spans="6:6" s="85" customFormat="1">
      <c r="F646" s="61"/>
    </row>
    <row r="647" spans="6:6" s="85" customFormat="1">
      <c r="F647" s="61"/>
    </row>
    <row r="648" spans="6:6" s="85" customFormat="1">
      <c r="F648" s="61"/>
    </row>
    <row r="649" spans="6:6" s="85" customFormat="1">
      <c r="F649" s="61"/>
    </row>
    <row r="650" spans="6:6" s="85" customFormat="1">
      <c r="F650" s="61"/>
    </row>
    <row r="651" spans="6:6" s="85" customFormat="1">
      <c r="F651" s="61"/>
    </row>
    <row r="652" spans="6:6" s="85" customFormat="1">
      <c r="F652" s="61"/>
    </row>
    <row r="653" spans="6:6" s="85" customFormat="1">
      <c r="F653" s="61"/>
    </row>
    <row r="654" spans="6:6" s="85" customFormat="1">
      <c r="F654" s="61"/>
    </row>
    <row r="655" spans="6:6" s="85" customFormat="1">
      <c r="F655" s="61"/>
    </row>
    <row r="656" spans="6:6" s="85" customFormat="1">
      <c r="F656" s="61"/>
    </row>
    <row r="657" spans="6:6" s="85" customFormat="1">
      <c r="F657" s="61"/>
    </row>
    <row r="658" spans="6:6" s="85" customFormat="1">
      <c r="F658" s="61"/>
    </row>
    <row r="659" spans="6:6" s="85" customFormat="1">
      <c r="F659" s="61"/>
    </row>
    <row r="660" spans="6:6" s="85" customFormat="1">
      <c r="F660" s="61"/>
    </row>
    <row r="661" spans="6:6" s="85" customFormat="1">
      <c r="F661" s="61"/>
    </row>
    <row r="662" spans="6:6" s="85" customFormat="1">
      <c r="F662" s="61"/>
    </row>
    <row r="663" spans="6:6" s="85" customFormat="1">
      <c r="F663" s="61"/>
    </row>
    <row r="664" spans="6:6" s="85" customFormat="1">
      <c r="F664" s="61"/>
    </row>
    <row r="665" spans="6:6" s="85" customFormat="1">
      <c r="F665" s="61"/>
    </row>
    <row r="666" spans="6:6" s="85" customFormat="1">
      <c r="F666" s="61"/>
    </row>
  </sheetData>
  <conditionalFormatting sqref="H1:H1048576">
    <cfRule type="cellIs" dxfId="117" priority="5" operator="equal">
      <formula>"Indéterminé"</formula>
    </cfRule>
    <cfRule type="cellIs" dxfId="116" priority="6" operator="equal">
      <formula>"NA"</formula>
    </cfRule>
    <cfRule type="cellIs" dxfId="115" priority="7" operator="equal">
      <formula>"Invalidé"</formula>
    </cfRule>
    <cfRule type="cellIs" dxfId="114" priority="8" operator="equal">
      <formula>"Validé"</formula>
    </cfRule>
  </conditionalFormatting>
  <conditionalFormatting sqref="Q1">
    <cfRule type="cellIs" dxfId="113" priority="1" operator="equal">
      <formula>"Indéterminé"</formula>
    </cfRule>
    <cfRule type="cellIs" dxfId="112" priority="2" operator="equal">
      <formula>"NA"</formula>
    </cfRule>
    <cfRule type="cellIs" dxfId="111" priority="3" operator="equal">
      <formula>"Invalidé"</formula>
    </cfRule>
    <cfRule type="cellIs" dxfId="110" priority="4" operator="equal">
      <formula>"Validé"</formula>
    </cfRule>
  </conditionalFormatting>
  <dataValidations count="4">
    <dataValidation type="list" allowBlank="1" showInputMessage="1" showErrorMessage="1" sqref="Q4:Q109" xr:uid="{972A0DFC-2190-4401-B598-C64AD43D95D2}">
      <formula1>Priorité</formula1>
    </dataValidation>
    <dataValidation type="list" allowBlank="1" showInputMessage="1" showErrorMessage="1" sqref="G4:G109" xr:uid="{78DC132A-9E5E-45D2-BF4B-3DDCD3052A48}">
      <formula1>méthode</formula1>
    </dataValidation>
    <dataValidation type="list" allowBlank="1" showInputMessage="1" showErrorMessage="1" sqref="P4:P109" xr:uid="{E42ACABD-8287-4AD8-9C88-FDA105A1DD93}">
      <formula1>Difficulte</formula1>
    </dataValidation>
    <dataValidation type="list" allowBlank="1" showInputMessage="1" showErrorMessage="1" sqref="H4:H109" xr:uid="{46693178-9262-471A-8528-ECD7E89DDC46}">
      <formula1>Etat</formula1>
    </dataValidation>
  </dataValidations>
  <hyperlinks>
    <hyperlink ref="C1" r:id="rId1" xr:uid="{9D65139F-7D93-4180-8BCC-C5B9628F4B95}"/>
  </hyperlinks>
  <pageMargins left="0.7" right="0.7" top="0.75" bottom="0.75" header="0.3" footer="0.3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1A8A5-FFC9-4085-8327-5F6BDAD045EE}">
  <sheetPr>
    <tabColor rgb="FF92D050"/>
  </sheetPr>
  <dimension ref="A1:Q666"/>
  <sheetViews>
    <sheetView zoomScale="55" zoomScaleNormal="55" workbookViewId="0">
      <selection activeCell="P1" sqref="P1"/>
    </sheetView>
  </sheetViews>
  <sheetFormatPr baseColWidth="10" defaultColWidth="11.5546875" defaultRowHeight="10.199999999999999"/>
  <cols>
    <col min="1" max="1" width="3.44140625" style="85" customWidth="1"/>
    <col min="2" max="2" width="11.44140625" style="94" customWidth="1"/>
    <col min="3" max="3" width="9" style="94" customWidth="1"/>
    <col min="4" max="4" width="32.5546875" style="92" customWidth="1"/>
    <col min="5" max="5" width="5.88671875" style="85" customWidth="1"/>
    <col min="6" max="6" width="37.44140625" style="94" customWidth="1"/>
    <col min="7" max="7" width="9" style="92" customWidth="1"/>
    <col min="8" max="8" width="9.44140625" style="92" bestFit="1" customWidth="1"/>
    <col min="9" max="9" width="9.44140625" style="92" customWidth="1"/>
    <col min="10" max="10" width="10.5546875" style="85" customWidth="1"/>
    <col min="11" max="11" width="73" style="85" customWidth="1"/>
    <col min="12" max="13" width="36.44140625" style="85" customWidth="1"/>
    <col min="14" max="14" width="21" style="85" customWidth="1"/>
    <col min="15" max="15" width="11.5546875" style="85"/>
    <col min="16" max="16" width="16.6640625" style="85" bestFit="1" customWidth="1"/>
    <col min="17" max="16384" width="11.5546875" style="85"/>
  </cols>
  <sheetData>
    <row r="1" spans="1:17" ht="86.4">
      <c r="A1" s="85" t="s">
        <v>16</v>
      </c>
      <c r="B1" s="86"/>
      <c r="C1" s="176" t="s">
        <v>17</v>
      </c>
      <c r="D1" s="88"/>
      <c r="E1" s="89"/>
      <c r="F1" s="89"/>
      <c r="G1" s="88"/>
      <c r="H1" s="89"/>
      <c r="I1" s="89"/>
      <c r="J1" s="89"/>
      <c r="K1" s="89"/>
      <c r="L1" s="89"/>
      <c r="M1" s="89"/>
      <c r="N1" s="89"/>
      <c r="O1" s="89"/>
      <c r="P1" s="175">
        <v>45854</v>
      </c>
      <c r="Q1" s="90"/>
    </row>
    <row r="2" spans="1:17">
      <c r="B2" s="85"/>
      <c r="C2" s="91"/>
      <c r="F2" s="85"/>
      <c r="H2" s="93"/>
      <c r="I2" s="93"/>
    </row>
    <row r="3" spans="1:17" ht="20.399999999999999">
      <c r="B3" s="148" t="s">
        <v>40</v>
      </c>
      <c r="C3" s="149" t="s">
        <v>41</v>
      </c>
      <c r="D3" s="149" t="s">
        <v>42</v>
      </c>
      <c r="E3" s="150" t="s">
        <v>43</v>
      </c>
      <c r="F3" s="149" t="s">
        <v>44</v>
      </c>
      <c r="G3" s="149" t="s">
        <v>45</v>
      </c>
      <c r="H3" s="149" t="s">
        <v>46</v>
      </c>
      <c r="I3" s="149" t="s">
        <v>47</v>
      </c>
      <c r="J3" s="149" t="s">
        <v>48</v>
      </c>
      <c r="K3" s="149" t="s">
        <v>49</v>
      </c>
      <c r="L3" s="149" t="s">
        <v>50</v>
      </c>
      <c r="M3" s="149" t="s">
        <v>36</v>
      </c>
      <c r="N3" s="149" t="s">
        <v>51</v>
      </c>
      <c r="O3" s="149" t="s">
        <v>52</v>
      </c>
      <c r="P3" s="149" t="s">
        <v>53</v>
      </c>
      <c r="Q3" s="165" t="s">
        <v>54</v>
      </c>
    </row>
    <row r="4" spans="1:17" ht="50.1" customHeight="1">
      <c r="B4" s="151" t="s">
        <v>55</v>
      </c>
      <c r="C4" s="195" t="s">
        <v>56</v>
      </c>
      <c r="D4" s="196" t="s">
        <v>57</v>
      </c>
      <c r="E4" s="197" t="s">
        <v>58</v>
      </c>
      <c r="F4" s="198" t="s">
        <v>59</v>
      </c>
      <c r="G4" s="197" t="s">
        <v>60</v>
      </c>
      <c r="H4" s="199" t="s">
        <v>61</v>
      </c>
      <c r="I4" s="200"/>
      <c r="J4" s="197"/>
      <c r="K4" s="201"/>
      <c r="L4" s="201"/>
      <c r="M4" s="201"/>
      <c r="N4" s="201"/>
      <c r="O4" s="201"/>
      <c r="P4" s="197"/>
      <c r="Q4" s="152"/>
    </row>
    <row r="5" spans="1:17" ht="50.1" customHeight="1">
      <c r="B5" s="151" t="s">
        <v>55</v>
      </c>
      <c r="C5" s="202" t="s">
        <v>63</v>
      </c>
      <c r="D5" s="203" t="s">
        <v>64</v>
      </c>
      <c r="E5" s="204" t="s">
        <v>58</v>
      </c>
      <c r="F5" s="205" t="s">
        <v>65</v>
      </c>
      <c r="G5" s="204" t="s">
        <v>60</v>
      </c>
      <c r="H5" s="223" t="s">
        <v>61</v>
      </c>
      <c r="I5" s="200"/>
      <c r="J5" s="204"/>
      <c r="K5" s="207"/>
      <c r="L5" s="207"/>
      <c r="M5" s="207"/>
      <c r="N5" s="207"/>
      <c r="O5" s="207"/>
      <c r="P5" s="204"/>
      <c r="Q5" s="153"/>
    </row>
    <row r="6" spans="1:17" ht="50.1" customHeight="1">
      <c r="B6" s="151" t="s">
        <v>55</v>
      </c>
      <c r="C6" s="195" t="s">
        <v>66</v>
      </c>
      <c r="D6" s="196" t="s">
        <v>67</v>
      </c>
      <c r="E6" s="197" t="s">
        <v>58</v>
      </c>
      <c r="F6" s="208" t="s">
        <v>68</v>
      </c>
      <c r="G6" s="197" t="s">
        <v>60</v>
      </c>
      <c r="H6" s="199" t="s">
        <v>61</v>
      </c>
      <c r="I6" s="200"/>
      <c r="J6" s="197"/>
      <c r="K6" s="201"/>
      <c r="L6" s="201"/>
      <c r="M6" s="201"/>
      <c r="N6" s="201"/>
      <c r="O6" s="201"/>
      <c r="P6" s="197"/>
      <c r="Q6" s="152"/>
    </row>
    <row r="7" spans="1:17" ht="50.1" customHeight="1">
      <c r="B7" s="151" t="s">
        <v>55</v>
      </c>
      <c r="C7" s="202" t="s">
        <v>69</v>
      </c>
      <c r="D7" s="203" t="s">
        <v>70</v>
      </c>
      <c r="E7" s="204" t="s">
        <v>58</v>
      </c>
      <c r="F7" s="210" t="s">
        <v>71</v>
      </c>
      <c r="G7" s="204" t="s">
        <v>60</v>
      </c>
      <c r="H7" s="223" t="s">
        <v>102</v>
      </c>
      <c r="I7" s="200"/>
      <c r="J7" s="204"/>
      <c r="K7" s="207"/>
      <c r="L7" s="207"/>
      <c r="M7" s="207"/>
      <c r="N7" s="207"/>
      <c r="O7" s="207"/>
      <c r="P7" s="204"/>
      <c r="Q7" s="153"/>
    </row>
    <row r="8" spans="1:17" ht="50.1" customHeight="1">
      <c r="B8" s="151" t="s">
        <v>55</v>
      </c>
      <c r="C8" s="195" t="s">
        <v>72</v>
      </c>
      <c r="D8" s="196" t="s">
        <v>73</v>
      </c>
      <c r="E8" s="197" t="s">
        <v>58</v>
      </c>
      <c r="F8" s="208" t="s">
        <v>74</v>
      </c>
      <c r="G8" s="197" t="s">
        <v>60</v>
      </c>
      <c r="H8" s="199" t="s">
        <v>102</v>
      </c>
      <c r="I8" s="200"/>
      <c r="J8" s="197"/>
      <c r="K8" s="201"/>
      <c r="L8" s="201"/>
      <c r="M8" s="201"/>
      <c r="N8" s="201"/>
      <c r="O8" s="201"/>
      <c r="P8" s="197"/>
      <c r="Q8" s="152"/>
    </row>
    <row r="9" spans="1:17" ht="50.1" customHeight="1">
      <c r="B9" s="151" t="s">
        <v>55</v>
      </c>
      <c r="C9" s="202" t="s">
        <v>75</v>
      </c>
      <c r="D9" s="203" t="s">
        <v>76</v>
      </c>
      <c r="E9" s="204" t="s">
        <v>58</v>
      </c>
      <c r="F9" s="205" t="s">
        <v>77</v>
      </c>
      <c r="G9" s="204" t="s">
        <v>60</v>
      </c>
      <c r="H9" s="223" t="s">
        <v>61</v>
      </c>
      <c r="I9" s="200"/>
      <c r="J9" s="204"/>
      <c r="K9" s="207"/>
      <c r="L9" s="207"/>
      <c r="M9" s="207"/>
      <c r="N9" s="207"/>
      <c r="O9" s="207"/>
      <c r="P9" s="204"/>
      <c r="Q9" s="153"/>
    </row>
    <row r="10" spans="1:17" ht="50.1" customHeight="1">
      <c r="B10" s="151" t="s">
        <v>55</v>
      </c>
      <c r="C10" s="195" t="s">
        <v>78</v>
      </c>
      <c r="D10" s="196" t="s">
        <v>79</v>
      </c>
      <c r="E10" s="197" t="s">
        <v>58</v>
      </c>
      <c r="F10" s="208" t="s">
        <v>80</v>
      </c>
      <c r="G10" s="197" t="s">
        <v>60</v>
      </c>
      <c r="H10" s="199" t="s">
        <v>61</v>
      </c>
      <c r="I10" s="200"/>
      <c r="J10" s="197"/>
      <c r="K10" s="201"/>
      <c r="L10" s="201"/>
      <c r="M10" s="201"/>
      <c r="N10" s="201"/>
      <c r="O10" s="201"/>
      <c r="P10" s="197"/>
      <c r="Q10" s="152"/>
    </row>
    <row r="11" spans="1:17" ht="50.1" customHeight="1">
      <c r="B11" s="151" t="s">
        <v>55</v>
      </c>
      <c r="C11" s="202" t="s">
        <v>81</v>
      </c>
      <c r="D11" s="203" t="s">
        <v>82</v>
      </c>
      <c r="E11" s="204" t="s">
        <v>83</v>
      </c>
      <c r="F11" s="205" t="s">
        <v>84</v>
      </c>
      <c r="G11" s="204" t="s">
        <v>60</v>
      </c>
      <c r="H11" s="223" t="s">
        <v>61</v>
      </c>
      <c r="I11" s="200"/>
      <c r="J11" s="204"/>
      <c r="K11" s="207"/>
      <c r="L11" s="207"/>
      <c r="M11" s="207"/>
      <c r="N11" s="207"/>
      <c r="O11" s="207"/>
      <c r="P11" s="204"/>
      <c r="Q11" s="153"/>
    </row>
    <row r="12" spans="1:17" ht="50.1" customHeight="1">
      <c r="B12" s="151" t="s">
        <v>55</v>
      </c>
      <c r="C12" s="195" t="s">
        <v>85</v>
      </c>
      <c r="D12" s="196" t="s">
        <v>86</v>
      </c>
      <c r="E12" s="197" t="s">
        <v>58</v>
      </c>
      <c r="F12" s="198" t="s">
        <v>87</v>
      </c>
      <c r="G12" s="197" t="s">
        <v>60</v>
      </c>
      <c r="H12" s="199" t="s">
        <v>61</v>
      </c>
      <c r="I12" s="200"/>
      <c r="J12" s="197"/>
      <c r="K12" s="201"/>
      <c r="L12" s="201"/>
      <c r="M12" s="201"/>
      <c r="N12" s="201"/>
      <c r="O12" s="201"/>
      <c r="P12" s="197"/>
      <c r="Q12" s="152"/>
    </row>
    <row r="13" spans="1:17" ht="50.1" customHeight="1">
      <c r="B13" s="154" t="s">
        <v>88</v>
      </c>
      <c r="C13" s="211" t="s">
        <v>89</v>
      </c>
      <c r="D13" s="212" t="s">
        <v>90</v>
      </c>
      <c r="E13" s="213" t="s">
        <v>58</v>
      </c>
      <c r="F13" s="214" t="s">
        <v>91</v>
      </c>
      <c r="G13" s="213" t="s">
        <v>60</v>
      </c>
      <c r="H13" s="215" t="s">
        <v>61</v>
      </c>
      <c r="I13" s="200"/>
      <c r="J13" s="213"/>
      <c r="K13" s="217"/>
      <c r="L13" s="217"/>
      <c r="M13" s="217"/>
      <c r="N13" s="217"/>
      <c r="O13" s="217"/>
      <c r="P13" s="213"/>
      <c r="Q13" s="155"/>
    </row>
    <row r="14" spans="1:17" ht="50.1" customHeight="1">
      <c r="B14" s="154" t="s">
        <v>88</v>
      </c>
      <c r="C14" s="195" t="s">
        <v>92</v>
      </c>
      <c r="D14" s="196" t="s">
        <v>93</v>
      </c>
      <c r="E14" s="197" t="s">
        <v>58</v>
      </c>
      <c r="F14" s="198" t="s">
        <v>94</v>
      </c>
      <c r="G14" s="197" t="s">
        <v>60</v>
      </c>
      <c r="H14" s="199" t="s">
        <v>61</v>
      </c>
      <c r="I14" s="200"/>
      <c r="J14" s="197"/>
      <c r="K14" s="201"/>
      <c r="L14" s="201"/>
      <c r="M14" s="201"/>
      <c r="N14" s="201"/>
      <c r="O14" s="201"/>
      <c r="P14" s="197"/>
      <c r="Q14" s="152"/>
    </row>
    <row r="15" spans="1:17" ht="50.1" customHeight="1">
      <c r="B15" s="151" t="s">
        <v>95</v>
      </c>
      <c r="C15" s="211" t="s">
        <v>96</v>
      </c>
      <c r="D15" s="212" t="s">
        <v>97</v>
      </c>
      <c r="E15" s="213" t="s">
        <v>58</v>
      </c>
      <c r="F15" s="214" t="s">
        <v>98</v>
      </c>
      <c r="G15" s="213" t="s">
        <v>60</v>
      </c>
      <c r="H15" s="215" t="s">
        <v>61</v>
      </c>
      <c r="I15" s="200"/>
      <c r="J15" s="213"/>
      <c r="K15" s="217"/>
      <c r="L15" s="217"/>
      <c r="M15" s="217"/>
      <c r="N15" s="217"/>
      <c r="O15" s="217"/>
      <c r="P15" s="213"/>
      <c r="Q15" s="155"/>
    </row>
    <row r="16" spans="1:17" ht="50.1" customHeight="1">
      <c r="B16" s="151" t="s">
        <v>95</v>
      </c>
      <c r="C16" s="195" t="s">
        <v>99</v>
      </c>
      <c r="D16" s="196" t="s">
        <v>100</v>
      </c>
      <c r="E16" s="197" t="s">
        <v>83</v>
      </c>
      <c r="F16" s="208" t="s">
        <v>101</v>
      </c>
      <c r="G16" s="197" t="s">
        <v>60</v>
      </c>
      <c r="H16" s="199" t="s">
        <v>102</v>
      </c>
      <c r="I16" s="200"/>
      <c r="J16" s="197"/>
      <c r="K16" s="201"/>
      <c r="L16" s="201"/>
      <c r="M16" s="201"/>
      <c r="N16" s="201"/>
      <c r="O16" s="201"/>
      <c r="P16" s="197"/>
      <c r="Q16" s="152"/>
    </row>
    <row r="17" spans="2:17" ht="50.1" customHeight="1">
      <c r="B17" s="151" t="s">
        <v>95</v>
      </c>
      <c r="C17" s="211" t="s">
        <v>103</v>
      </c>
      <c r="D17" s="212" t="s">
        <v>104</v>
      </c>
      <c r="E17" s="213" t="s">
        <v>83</v>
      </c>
      <c r="F17" s="214" t="s">
        <v>105</v>
      </c>
      <c r="G17" s="213" t="s">
        <v>60</v>
      </c>
      <c r="H17" s="215" t="s">
        <v>102</v>
      </c>
      <c r="I17" s="200"/>
      <c r="J17" s="213"/>
      <c r="K17" s="217"/>
      <c r="L17" s="217"/>
      <c r="M17" s="217"/>
      <c r="N17" s="217"/>
      <c r="O17" s="217"/>
      <c r="P17" s="213"/>
      <c r="Q17" s="155"/>
    </row>
    <row r="18" spans="2:17" ht="50.1" customHeight="1">
      <c r="B18" s="154" t="s">
        <v>106</v>
      </c>
      <c r="C18" s="195" t="s">
        <v>107</v>
      </c>
      <c r="D18" s="196" t="s">
        <v>108</v>
      </c>
      <c r="E18" s="197" t="s">
        <v>58</v>
      </c>
      <c r="F18" s="208" t="s">
        <v>109</v>
      </c>
      <c r="G18" s="197" t="s">
        <v>60</v>
      </c>
      <c r="H18" s="199" t="s">
        <v>61</v>
      </c>
      <c r="I18" s="200"/>
      <c r="J18" s="197"/>
      <c r="K18" s="201"/>
      <c r="L18" s="201"/>
      <c r="M18" s="201"/>
      <c r="N18" s="201"/>
      <c r="O18" s="201"/>
      <c r="P18" s="197"/>
      <c r="Q18" s="152"/>
    </row>
    <row r="19" spans="2:17" ht="50.1" customHeight="1">
      <c r="B19" s="154" t="s">
        <v>106</v>
      </c>
      <c r="C19" s="202" t="s">
        <v>110</v>
      </c>
      <c r="D19" s="203" t="s">
        <v>111</v>
      </c>
      <c r="E19" s="204" t="s">
        <v>58</v>
      </c>
      <c r="F19" s="205" t="s">
        <v>112</v>
      </c>
      <c r="G19" s="204" t="s">
        <v>60</v>
      </c>
      <c r="H19" s="223" t="s">
        <v>61</v>
      </c>
      <c r="I19" s="200"/>
      <c r="J19" s="204"/>
      <c r="K19" s="207"/>
      <c r="L19" s="207"/>
      <c r="M19" s="207"/>
      <c r="N19" s="207"/>
      <c r="O19" s="207"/>
      <c r="P19" s="204"/>
      <c r="Q19" s="153"/>
    </row>
    <row r="20" spans="2:17" ht="50.1" customHeight="1">
      <c r="B20" s="154" t="s">
        <v>106</v>
      </c>
      <c r="C20" s="195" t="s">
        <v>113</v>
      </c>
      <c r="D20" s="196" t="s">
        <v>114</v>
      </c>
      <c r="E20" s="197" t="s">
        <v>58</v>
      </c>
      <c r="F20" s="208" t="s">
        <v>115</v>
      </c>
      <c r="G20" s="197" t="s">
        <v>60</v>
      </c>
      <c r="H20" s="199" t="s">
        <v>61</v>
      </c>
      <c r="I20" s="200"/>
      <c r="J20" s="197"/>
      <c r="K20" s="201"/>
      <c r="L20" s="201"/>
      <c r="M20" s="201"/>
      <c r="N20" s="201"/>
      <c r="O20" s="201"/>
      <c r="P20" s="197"/>
      <c r="Q20" s="152"/>
    </row>
    <row r="21" spans="2:17" ht="50.1" customHeight="1">
      <c r="B21" s="154" t="s">
        <v>106</v>
      </c>
      <c r="C21" s="202" t="s">
        <v>116</v>
      </c>
      <c r="D21" s="203" t="s">
        <v>117</v>
      </c>
      <c r="E21" s="204" t="s">
        <v>58</v>
      </c>
      <c r="F21" s="205" t="s">
        <v>118</v>
      </c>
      <c r="G21" s="204" t="s">
        <v>60</v>
      </c>
      <c r="H21" s="223" t="s">
        <v>61</v>
      </c>
      <c r="I21" s="200"/>
      <c r="J21" s="204"/>
      <c r="K21" s="207"/>
      <c r="L21" s="207"/>
      <c r="M21" s="207"/>
      <c r="N21" s="207"/>
      <c r="O21" s="207"/>
      <c r="P21" s="204"/>
      <c r="Q21" s="153"/>
    </row>
    <row r="22" spans="2:17" ht="50.1" customHeight="1">
      <c r="B22" s="154" t="s">
        <v>106</v>
      </c>
      <c r="C22" s="195" t="s">
        <v>119</v>
      </c>
      <c r="D22" s="196" t="s">
        <v>120</v>
      </c>
      <c r="E22" s="197" t="s">
        <v>83</v>
      </c>
      <c r="F22" s="208" t="s">
        <v>121</v>
      </c>
      <c r="G22" s="197" t="s">
        <v>60</v>
      </c>
      <c r="H22" s="199" t="s">
        <v>61</v>
      </c>
      <c r="I22" s="200"/>
      <c r="J22" s="197"/>
      <c r="K22" s="201"/>
      <c r="L22" s="201"/>
      <c r="M22" s="201"/>
      <c r="N22" s="201"/>
      <c r="O22" s="201"/>
      <c r="P22" s="197"/>
      <c r="Q22" s="152"/>
    </row>
    <row r="23" spans="2:17" ht="50.1" customHeight="1">
      <c r="B23" s="154" t="s">
        <v>106</v>
      </c>
      <c r="C23" s="202" t="s">
        <v>122</v>
      </c>
      <c r="D23" s="203" t="s">
        <v>123</v>
      </c>
      <c r="E23" s="204" t="s">
        <v>83</v>
      </c>
      <c r="F23" s="205" t="s">
        <v>124</v>
      </c>
      <c r="G23" s="204" t="s">
        <v>60</v>
      </c>
      <c r="H23" s="223" t="s">
        <v>61</v>
      </c>
      <c r="I23" s="200"/>
      <c r="J23" s="204"/>
      <c r="K23" s="207"/>
      <c r="L23" s="207"/>
      <c r="M23" s="207"/>
      <c r="N23" s="207"/>
      <c r="O23" s="207"/>
      <c r="P23" s="204"/>
      <c r="Q23" s="153"/>
    </row>
    <row r="24" spans="2:17" ht="66" customHeight="1">
      <c r="B24" s="154" t="s">
        <v>106</v>
      </c>
      <c r="C24" s="202" t="s">
        <v>125</v>
      </c>
      <c r="D24" s="203" t="s">
        <v>126</v>
      </c>
      <c r="E24" s="204" t="s">
        <v>58</v>
      </c>
      <c r="F24" s="205" t="s">
        <v>127</v>
      </c>
      <c r="G24" s="197" t="s">
        <v>60</v>
      </c>
      <c r="H24" s="199" t="s">
        <v>175</v>
      </c>
      <c r="I24" s="200"/>
      <c r="J24" s="197"/>
      <c r="K24" s="224" t="s">
        <v>408</v>
      </c>
      <c r="L24" s="201"/>
      <c r="M24" s="201"/>
      <c r="N24" s="201"/>
      <c r="O24" s="201"/>
      <c r="P24" s="197" t="s">
        <v>177</v>
      </c>
      <c r="Q24" s="152" t="s">
        <v>178</v>
      </c>
    </row>
    <row r="25" spans="2:17" ht="50.1" customHeight="1">
      <c r="B25" s="154" t="s">
        <v>106</v>
      </c>
      <c r="C25" s="202" t="s">
        <v>128</v>
      </c>
      <c r="D25" s="203" t="s">
        <v>129</v>
      </c>
      <c r="E25" s="204" t="s">
        <v>58</v>
      </c>
      <c r="F25" s="210" t="s">
        <v>130</v>
      </c>
      <c r="G25" s="204" t="s">
        <v>60</v>
      </c>
      <c r="H25" s="223" t="s">
        <v>61</v>
      </c>
      <c r="I25" s="200"/>
      <c r="J25" s="204"/>
      <c r="K25" s="207"/>
      <c r="L25" s="207"/>
      <c r="M25" s="207"/>
      <c r="N25" s="207"/>
      <c r="O25" s="207"/>
      <c r="P25" s="204"/>
      <c r="Q25" s="153"/>
    </row>
    <row r="26" spans="2:17" ht="50.1" customHeight="1">
      <c r="B26" s="154" t="s">
        <v>106</v>
      </c>
      <c r="C26" s="195" t="s">
        <v>131</v>
      </c>
      <c r="D26" s="196" t="s">
        <v>132</v>
      </c>
      <c r="E26" s="197" t="s">
        <v>58</v>
      </c>
      <c r="F26" s="198" t="s">
        <v>133</v>
      </c>
      <c r="G26" s="197" t="s">
        <v>60</v>
      </c>
      <c r="H26" s="199" t="s">
        <v>61</v>
      </c>
      <c r="I26" s="200"/>
      <c r="J26" s="197"/>
      <c r="K26" s="201"/>
      <c r="L26" s="201"/>
      <c r="M26" s="201"/>
      <c r="N26" s="201"/>
      <c r="O26" s="201"/>
      <c r="P26" s="197"/>
      <c r="Q26" s="152"/>
    </row>
    <row r="27" spans="2:17" ht="50.1" customHeight="1">
      <c r="B27" s="154" t="s">
        <v>106</v>
      </c>
      <c r="C27" s="211" t="s">
        <v>134</v>
      </c>
      <c r="D27" s="212" t="s">
        <v>135</v>
      </c>
      <c r="E27" s="213" t="s">
        <v>58</v>
      </c>
      <c r="F27" s="218" t="s">
        <v>136</v>
      </c>
      <c r="G27" s="213" t="s">
        <v>60</v>
      </c>
      <c r="H27" s="199" t="s">
        <v>61</v>
      </c>
      <c r="I27" s="200"/>
      <c r="J27" s="213"/>
      <c r="K27" s="217"/>
      <c r="L27" s="217"/>
      <c r="M27" s="217"/>
      <c r="N27" s="217"/>
      <c r="O27" s="217"/>
      <c r="P27" s="213"/>
      <c r="Q27" s="155"/>
    </row>
    <row r="28" spans="2:17" ht="83.25" customHeight="1">
      <c r="B28" s="154" t="s">
        <v>106</v>
      </c>
      <c r="C28" s="195" t="s">
        <v>137</v>
      </c>
      <c r="D28" s="196" t="s">
        <v>138</v>
      </c>
      <c r="E28" s="197" t="s">
        <v>58</v>
      </c>
      <c r="F28" s="198" t="s">
        <v>139</v>
      </c>
      <c r="G28" s="197" t="s">
        <v>60</v>
      </c>
      <c r="H28" s="199" t="s">
        <v>175</v>
      </c>
      <c r="I28" s="200"/>
      <c r="J28" s="197"/>
      <c r="K28" s="224" t="s">
        <v>409</v>
      </c>
      <c r="L28" s="201"/>
      <c r="M28" s="201"/>
      <c r="N28" s="201"/>
      <c r="O28" s="201"/>
      <c r="P28" s="197" t="s">
        <v>177</v>
      </c>
      <c r="Q28" s="152" t="s">
        <v>374</v>
      </c>
    </row>
    <row r="29" spans="2:17" ht="50.1" customHeight="1">
      <c r="B29" s="154" t="s">
        <v>106</v>
      </c>
      <c r="C29" s="211" t="s">
        <v>140</v>
      </c>
      <c r="D29" s="212" t="s">
        <v>141</v>
      </c>
      <c r="E29" s="213" t="s">
        <v>58</v>
      </c>
      <c r="F29" s="214" t="s">
        <v>142</v>
      </c>
      <c r="G29" s="213" t="s">
        <v>60</v>
      </c>
      <c r="H29" s="199" t="s">
        <v>61</v>
      </c>
      <c r="I29" s="200"/>
      <c r="J29" s="213"/>
      <c r="K29" s="217"/>
      <c r="L29" s="217"/>
      <c r="M29" s="217"/>
      <c r="N29" s="217"/>
      <c r="O29" s="217"/>
      <c r="P29" s="213"/>
      <c r="Q29" s="155"/>
    </row>
    <row r="30" spans="2:17" ht="50.1" customHeight="1">
      <c r="B30" s="154" t="s">
        <v>106</v>
      </c>
      <c r="C30" s="195" t="s">
        <v>143</v>
      </c>
      <c r="D30" s="196" t="s">
        <v>144</v>
      </c>
      <c r="E30" s="197" t="s">
        <v>58</v>
      </c>
      <c r="F30" s="208" t="s">
        <v>145</v>
      </c>
      <c r="G30" s="197" t="s">
        <v>60</v>
      </c>
      <c r="H30" s="199" t="s">
        <v>175</v>
      </c>
      <c r="I30" s="200"/>
      <c r="J30" s="197"/>
      <c r="K30" s="224" t="s">
        <v>420</v>
      </c>
      <c r="L30" s="201"/>
      <c r="M30" s="201"/>
      <c r="N30" s="201"/>
      <c r="O30" s="201"/>
      <c r="P30" s="197" t="s">
        <v>177</v>
      </c>
      <c r="Q30" s="152" t="s">
        <v>374</v>
      </c>
    </row>
    <row r="31" spans="2:17" ht="50.1" customHeight="1">
      <c r="B31" s="151" t="s">
        <v>146</v>
      </c>
      <c r="C31" s="211" t="s">
        <v>147</v>
      </c>
      <c r="D31" s="212" t="s">
        <v>148</v>
      </c>
      <c r="E31" s="213" t="s">
        <v>58</v>
      </c>
      <c r="F31" s="214" t="s">
        <v>149</v>
      </c>
      <c r="G31" s="213" t="s">
        <v>60</v>
      </c>
      <c r="H31" s="199" t="s">
        <v>61</v>
      </c>
      <c r="I31" s="200"/>
      <c r="J31" s="213"/>
      <c r="K31" s="217"/>
      <c r="L31" s="217"/>
      <c r="M31" s="217"/>
      <c r="N31" s="217"/>
      <c r="O31" s="217"/>
      <c r="P31" s="213"/>
      <c r="Q31" s="155"/>
    </row>
    <row r="32" spans="2:17" ht="50.1" customHeight="1">
      <c r="B32" s="151" t="s">
        <v>146</v>
      </c>
      <c r="C32" s="195" t="s">
        <v>150</v>
      </c>
      <c r="D32" s="196" t="s">
        <v>151</v>
      </c>
      <c r="E32" s="197" t="s">
        <v>58</v>
      </c>
      <c r="F32" s="198" t="s">
        <v>152</v>
      </c>
      <c r="G32" s="197" t="s">
        <v>60</v>
      </c>
      <c r="H32" s="199" t="s">
        <v>61</v>
      </c>
      <c r="I32" s="200"/>
      <c r="J32" s="197"/>
      <c r="K32" s="201"/>
      <c r="L32" s="201"/>
      <c r="M32" s="201"/>
      <c r="N32" s="201"/>
      <c r="O32" s="201"/>
      <c r="P32" s="197"/>
      <c r="Q32" s="152"/>
    </row>
    <row r="33" spans="2:17" ht="50.1" customHeight="1">
      <c r="B33" s="151" t="s">
        <v>146</v>
      </c>
      <c r="C33" s="211" t="s">
        <v>153</v>
      </c>
      <c r="D33" s="219" t="s">
        <v>154</v>
      </c>
      <c r="E33" s="213" t="s">
        <v>58</v>
      </c>
      <c r="F33" s="218" t="s">
        <v>155</v>
      </c>
      <c r="G33" s="213" t="s">
        <v>60</v>
      </c>
      <c r="H33" s="199" t="s">
        <v>61</v>
      </c>
      <c r="I33" s="200"/>
      <c r="J33" s="213"/>
      <c r="K33" s="217"/>
      <c r="L33" s="217"/>
      <c r="M33" s="217"/>
      <c r="N33" s="217"/>
      <c r="O33" s="217"/>
      <c r="P33" s="213"/>
      <c r="Q33" s="155"/>
    </row>
    <row r="34" spans="2:17" ht="50.1" customHeight="1">
      <c r="B34" s="151" t="s">
        <v>146</v>
      </c>
      <c r="C34" s="195" t="s">
        <v>156</v>
      </c>
      <c r="D34" s="196" t="s">
        <v>157</v>
      </c>
      <c r="E34" s="197" t="s">
        <v>58</v>
      </c>
      <c r="F34" s="198" t="s">
        <v>158</v>
      </c>
      <c r="G34" s="197" t="s">
        <v>60</v>
      </c>
      <c r="H34" s="199" t="s">
        <v>61</v>
      </c>
      <c r="I34" s="200"/>
      <c r="J34" s="197"/>
      <c r="K34" s="201"/>
      <c r="L34" s="201"/>
      <c r="M34" s="201"/>
      <c r="N34" s="201"/>
      <c r="O34" s="201"/>
      <c r="P34" s="197"/>
      <c r="Q34" s="152"/>
    </row>
    <row r="35" spans="2:17" ht="50.1" customHeight="1">
      <c r="B35" s="151" t="s">
        <v>146</v>
      </c>
      <c r="C35" s="202" t="s">
        <v>159</v>
      </c>
      <c r="D35" s="212" t="s">
        <v>160</v>
      </c>
      <c r="E35" s="213" t="s">
        <v>58</v>
      </c>
      <c r="F35" s="214" t="s">
        <v>161</v>
      </c>
      <c r="G35" s="204" t="s">
        <v>60</v>
      </c>
      <c r="H35" s="199" t="s">
        <v>61</v>
      </c>
      <c r="I35" s="200"/>
      <c r="J35" s="204"/>
      <c r="K35" s="207"/>
      <c r="L35" s="207"/>
      <c r="M35" s="207"/>
      <c r="N35" s="207"/>
      <c r="O35" s="207"/>
      <c r="P35" s="204"/>
      <c r="Q35" s="153"/>
    </row>
    <row r="36" spans="2:17" ht="50.1" customHeight="1">
      <c r="B36" s="151" t="s">
        <v>146</v>
      </c>
      <c r="C36" s="195" t="s">
        <v>162</v>
      </c>
      <c r="D36" s="196" t="s">
        <v>163</v>
      </c>
      <c r="E36" s="197" t="s">
        <v>58</v>
      </c>
      <c r="F36" s="198" t="s">
        <v>164</v>
      </c>
      <c r="G36" s="197" t="s">
        <v>60</v>
      </c>
      <c r="H36" s="199" t="s">
        <v>61</v>
      </c>
      <c r="I36" s="200"/>
      <c r="J36" s="197"/>
      <c r="K36" s="201"/>
      <c r="L36" s="201"/>
      <c r="M36" s="201"/>
      <c r="N36" s="201"/>
      <c r="O36" s="201"/>
      <c r="P36" s="197"/>
      <c r="Q36" s="152"/>
    </row>
    <row r="37" spans="2:17" ht="50.1" customHeight="1">
      <c r="B37" s="151" t="s">
        <v>146</v>
      </c>
      <c r="C37" s="211" t="s">
        <v>165</v>
      </c>
      <c r="D37" s="212" t="s">
        <v>166</v>
      </c>
      <c r="E37" s="213" t="s">
        <v>58</v>
      </c>
      <c r="F37" s="214" t="s">
        <v>167</v>
      </c>
      <c r="G37" s="213" t="s">
        <v>60</v>
      </c>
      <c r="H37" s="199" t="s">
        <v>61</v>
      </c>
      <c r="I37" s="200"/>
      <c r="J37" s="213"/>
      <c r="K37" s="217"/>
      <c r="L37" s="217"/>
      <c r="M37" s="217"/>
      <c r="N37" s="217"/>
      <c r="O37" s="217"/>
      <c r="P37" s="213"/>
      <c r="Q37" s="155"/>
    </row>
    <row r="38" spans="2:17" ht="50.1" customHeight="1">
      <c r="B38" s="151" t="s">
        <v>146</v>
      </c>
      <c r="C38" s="195" t="s">
        <v>168</v>
      </c>
      <c r="D38" s="196" t="s">
        <v>169</v>
      </c>
      <c r="E38" s="197" t="s">
        <v>58</v>
      </c>
      <c r="F38" s="208" t="s">
        <v>170</v>
      </c>
      <c r="G38" s="197" t="s">
        <v>60</v>
      </c>
      <c r="H38" s="199" t="s">
        <v>61</v>
      </c>
      <c r="I38" s="200"/>
      <c r="J38" s="197"/>
      <c r="K38" s="201"/>
      <c r="L38" s="201"/>
      <c r="M38" s="201"/>
      <c r="N38" s="201"/>
      <c r="O38" s="201"/>
      <c r="P38" s="197"/>
      <c r="Q38" s="152"/>
    </row>
    <row r="39" spans="2:17" ht="50.1" customHeight="1">
      <c r="B39" s="154" t="s">
        <v>171</v>
      </c>
      <c r="C39" s="211" t="s">
        <v>172</v>
      </c>
      <c r="D39" s="212" t="s">
        <v>173</v>
      </c>
      <c r="E39" s="213" t="s">
        <v>58</v>
      </c>
      <c r="F39" s="214" t="s">
        <v>174</v>
      </c>
      <c r="G39" s="213" t="s">
        <v>60</v>
      </c>
      <c r="H39" s="215" t="s">
        <v>175</v>
      </c>
      <c r="I39" s="200"/>
      <c r="J39" s="213"/>
      <c r="K39" s="217"/>
      <c r="L39" s="217"/>
      <c r="M39" s="217"/>
      <c r="N39" s="217"/>
      <c r="O39" s="217" t="s">
        <v>402</v>
      </c>
      <c r="P39" s="213"/>
      <c r="Q39" s="155"/>
    </row>
    <row r="40" spans="2:17" ht="50.1" customHeight="1">
      <c r="B40" s="154" t="s">
        <v>171</v>
      </c>
      <c r="C40" s="195" t="s">
        <v>179</v>
      </c>
      <c r="D40" s="221" t="s">
        <v>180</v>
      </c>
      <c r="E40" s="197" t="s">
        <v>58</v>
      </c>
      <c r="F40" s="198" t="s">
        <v>181</v>
      </c>
      <c r="G40" s="197" t="s">
        <v>60</v>
      </c>
      <c r="H40" s="199" t="s">
        <v>102</v>
      </c>
      <c r="I40" s="200"/>
      <c r="J40" s="197"/>
      <c r="K40" s="201"/>
      <c r="L40" s="201"/>
      <c r="M40" s="201"/>
      <c r="N40" s="201"/>
      <c r="O40" s="201"/>
      <c r="P40" s="197"/>
      <c r="Q40" s="152"/>
    </row>
    <row r="41" spans="2:17" ht="201.75" customHeight="1">
      <c r="B41" s="151" t="s">
        <v>182</v>
      </c>
      <c r="C41" s="211" t="s">
        <v>183</v>
      </c>
      <c r="D41" s="212" t="s">
        <v>184</v>
      </c>
      <c r="E41" s="213" t="s">
        <v>58</v>
      </c>
      <c r="F41" s="218" t="s">
        <v>185</v>
      </c>
      <c r="G41" s="213" t="s">
        <v>60</v>
      </c>
      <c r="H41" s="215" t="s">
        <v>175</v>
      </c>
      <c r="I41" s="200"/>
      <c r="J41" s="213"/>
      <c r="K41" s="220" t="s">
        <v>411</v>
      </c>
      <c r="L41" s="217"/>
      <c r="M41" s="217"/>
      <c r="N41" s="217"/>
      <c r="O41" s="217"/>
      <c r="P41" s="213" t="s">
        <v>177</v>
      </c>
      <c r="Q41" s="155" t="s">
        <v>374</v>
      </c>
    </row>
    <row r="42" spans="2:17" ht="50.1" customHeight="1">
      <c r="B42" s="151" t="s">
        <v>182</v>
      </c>
      <c r="C42" s="195" t="s">
        <v>186</v>
      </c>
      <c r="D42" s="196" t="s">
        <v>187</v>
      </c>
      <c r="E42" s="197" t="s">
        <v>58</v>
      </c>
      <c r="F42" s="208" t="s">
        <v>188</v>
      </c>
      <c r="G42" s="197" t="s">
        <v>60</v>
      </c>
      <c r="H42" s="199" t="s">
        <v>61</v>
      </c>
      <c r="I42" s="200"/>
      <c r="J42" s="197"/>
      <c r="K42" s="201"/>
      <c r="L42" s="201"/>
      <c r="M42" s="201"/>
      <c r="N42" s="201"/>
      <c r="O42" s="201"/>
      <c r="P42" s="197"/>
      <c r="Q42" s="152"/>
    </row>
    <row r="43" spans="2:17" ht="50.1" customHeight="1">
      <c r="B43" s="151" t="s">
        <v>182</v>
      </c>
      <c r="C43" s="211" t="s">
        <v>189</v>
      </c>
      <c r="D43" s="212" t="s">
        <v>190</v>
      </c>
      <c r="E43" s="213" t="s">
        <v>58</v>
      </c>
      <c r="F43" s="210" t="s">
        <v>191</v>
      </c>
      <c r="G43" s="213" t="s">
        <v>60</v>
      </c>
      <c r="H43" s="215" t="s">
        <v>102</v>
      </c>
      <c r="I43" s="200"/>
      <c r="J43" s="213"/>
      <c r="K43" s="217"/>
      <c r="L43" s="217"/>
      <c r="M43" s="217"/>
      <c r="N43" s="217"/>
      <c r="O43" s="217"/>
      <c r="P43" s="213"/>
      <c r="Q43" s="155"/>
    </row>
    <row r="44" spans="2:17" ht="50.1" customHeight="1">
      <c r="B44" s="151" t="s">
        <v>182</v>
      </c>
      <c r="C44" s="195" t="s">
        <v>192</v>
      </c>
      <c r="D44" s="196" t="s">
        <v>193</v>
      </c>
      <c r="E44" s="197" t="s">
        <v>58</v>
      </c>
      <c r="F44" s="208" t="s">
        <v>194</v>
      </c>
      <c r="G44" s="197" t="s">
        <v>60</v>
      </c>
      <c r="H44" s="199" t="s">
        <v>102</v>
      </c>
      <c r="I44" s="200"/>
      <c r="J44" s="197"/>
      <c r="K44" s="201"/>
      <c r="L44" s="201"/>
      <c r="M44" s="201"/>
      <c r="N44" s="201"/>
      <c r="O44" s="201"/>
      <c r="P44" s="197"/>
      <c r="Q44" s="152"/>
    </row>
    <row r="45" spans="2:17" ht="63" customHeight="1">
      <c r="B45" s="151" t="s">
        <v>182</v>
      </c>
      <c r="C45" s="211" t="s">
        <v>195</v>
      </c>
      <c r="D45" s="212" t="s">
        <v>196</v>
      </c>
      <c r="E45" s="213" t="s">
        <v>83</v>
      </c>
      <c r="F45" s="214" t="s">
        <v>197</v>
      </c>
      <c r="G45" s="213" t="s">
        <v>60</v>
      </c>
      <c r="H45" s="215" t="s">
        <v>175</v>
      </c>
      <c r="I45" s="200"/>
      <c r="J45" s="213"/>
      <c r="K45" s="220" t="s">
        <v>412</v>
      </c>
      <c r="L45" s="217"/>
      <c r="M45" s="217"/>
      <c r="N45" s="217"/>
      <c r="O45" s="217"/>
      <c r="P45" s="213" t="s">
        <v>177</v>
      </c>
      <c r="Q45" s="155" t="s">
        <v>374</v>
      </c>
    </row>
    <row r="46" spans="2:17" ht="50.1" customHeight="1">
      <c r="B46" s="154" t="s">
        <v>198</v>
      </c>
      <c r="C46" s="195" t="s">
        <v>199</v>
      </c>
      <c r="D46" s="196" t="s">
        <v>200</v>
      </c>
      <c r="E46" s="195" t="s">
        <v>58</v>
      </c>
      <c r="F46" s="198" t="s">
        <v>201</v>
      </c>
      <c r="G46" s="197" t="s">
        <v>60</v>
      </c>
      <c r="H46" s="199" t="s">
        <v>61</v>
      </c>
      <c r="I46" s="200"/>
      <c r="J46" s="197"/>
      <c r="K46" s="201"/>
      <c r="L46" s="201"/>
      <c r="M46" s="201"/>
      <c r="N46" s="201"/>
      <c r="O46" s="201"/>
      <c r="P46" s="197"/>
      <c r="Q46" s="152"/>
    </row>
    <row r="47" spans="2:17" ht="50.1" customHeight="1">
      <c r="B47" s="154" t="s">
        <v>198</v>
      </c>
      <c r="C47" s="202" t="s">
        <v>202</v>
      </c>
      <c r="D47" s="219" t="s">
        <v>203</v>
      </c>
      <c r="E47" s="211" t="s">
        <v>58</v>
      </c>
      <c r="F47" s="214" t="s">
        <v>204</v>
      </c>
      <c r="G47" s="204" t="s">
        <v>60</v>
      </c>
      <c r="H47" s="223" t="s">
        <v>61</v>
      </c>
      <c r="I47" s="200"/>
      <c r="J47" s="204"/>
      <c r="K47" s="207"/>
      <c r="L47" s="207"/>
      <c r="M47" s="207"/>
      <c r="N47" s="207"/>
      <c r="O47" s="207"/>
      <c r="P47" s="204"/>
      <c r="Q47" s="153"/>
    </row>
    <row r="48" spans="2:17" ht="50.1" customHeight="1">
      <c r="B48" s="154" t="s">
        <v>198</v>
      </c>
      <c r="C48" s="195" t="s">
        <v>205</v>
      </c>
      <c r="D48" s="196" t="s">
        <v>206</v>
      </c>
      <c r="E48" s="195" t="s">
        <v>58</v>
      </c>
      <c r="F48" s="208" t="s">
        <v>207</v>
      </c>
      <c r="G48" s="197" t="s">
        <v>60</v>
      </c>
      <c r="H48" s="199" t="s">
        <v>102</v>
      </c>
      <c r="I48" s="200"/>
      <c r="J48" s="197"/>
      <c r="K48" s="201"/>
      <c r="L48" s="201"/>
      <c r="M48" s="201"/>
      <c r="N48" s="201"/>
      <c r="O48" s="201"/>
      <c r="P48" s="197"/>
      <c r="Q48" s="152"/>
    </row>
    <row r="49" spans="2:17" ht="50.1" customHeight="1">
      <c r="B49" s="154" t="s">
        <v>198</v>
      </c>
      <c r="C49" s="202" t="s">
        <v>208</v>
      </c>
      <c r="D49" s="212" t="s">
        <v>209</v>
      </c>
      <c r="E49" s="211" t="s">
        <v>58</v>
      </c>
      <c r="F49" s="218" t="s">
        <v>210</v>
      </c>
      <c r="G49" s="204" t="s">
        <v>60</v>
      </c>
      <c r="H49" s="223" t="s">
        <v>102</v>
      </c>
      <c r="I49" s="200"/>
      <c r="J49" s="204"/>
      <c r="K49" s="207"/>
      <c r="L49" s="207"/>
      <c r="M49" s="207"/>
      <c r="N49" s="207"/>
      <c r="O49" s="207"/>
      <c r="P49" s="204"/>
      <c r="Q49" s="153"/>
    </row>
    <row r="50" spans="2:17" ht="50.1" customHeight="1">
      <c r="B50" s="154" t="s">
        <v>198</v>
      </c>
      <c r="C50" s="195" t="s">
        <v>211</v>
      </c>
      <c r="D50" s="196" t="s">
        <v>212</v>
      </c>
      <c r="E50" s="195" t="s">
        <v>58</v>
      </c>
      <c r="F50" s="198" t="s">
        <v>213</v>
      </c>
      <c r="G50" s="197" t="s">
        <v>60</v>
      </c>
      <c r="H50" s="199" t="s">
        <v>102</v>
      </c>
      <c r="I50" s="200"/>
      <c r="J50" s="197"/>
      <c r="K50" s="201"/>
      <c r="L50" s="201"/>
      <c r="M50" s="201"/>
      <c r="N50" s="201"/>
      <c r="O50" s="201"/>
      <c r="P50" s="197"/>
      <c r="Q50" s="152"/>
    </row>
    <row r="51" spans="2:17" ht="58.5" customHeight="1">
      <c r="B51" s="154" t="s">
        <v>198</v>
      </c>
      <c r="C51" s="202" t="s">
        <v>214</v>
      </c>
      <c r="D51" s="212" t="s">
        <v>215</v>
      </c>
      <c r="E51" s="211" t="s">
        <v>58</v>
      </c>
      <c r="F51" s="214" t="s">
        <v>216</v>
      </c>
      <c r="G51" s="204" t="s">
        <v>60</v>
      </c>
      <c r="H51" s="223" t="s">
        <v>102</v>
      </c>
      <c r="I51" s="200"/>
      <c r="J51" s="204"/>
      <c r="K51" s="225" t="s">
        <v>421</v>
      </c>
      <c r="L51" s="207"/>
      <c r="M51" s="207"/>
      <c r="N51" s="207"/>
      <c r="O51" s="207"/>
      <c r="P51" s="204"/>
      <c r="Q51" s="153"/>
    </row>
    <row r="52" spans="2:17" ht="50.1" customHeight="1">
      <c r="B52" s="154" t="s">
        <v>198</v>
      </c>
      <c r="C52" s="195" t="s">
        <v>217</v>
      </c>
      <c r="D52" s="208" t="s">
        <v>218</v>
      </c>
      <c r="E52" s="195" t="s">
        <v>83</v>
      </c>
      <c r="F52" s="208" t="s">
        <v>219</v>
      </c>
      <c r="G52" s="197" t="s">
        <v>60</v>
      </c>
      <c r="H52" s="199" t="s">
        <v>61</v>
      </c>
      <c r="I52" s="200"/>
      <c r="J52" s="197"/>
      <c r="K52" s="201"/>
      <c r="L52" s="201"/>
      <c r="M52" s="201"/>
      <c r="N52" s="201"/>
      <c r="O52" s="201"/>
      <c r="P52" s="197"/>
      <c r="Q52" s="152"/>
    </row>
    <row r="53" spans="2:17" ht="50.1" customHeight="1">
      <c r="B53" s="154" t="s">
        <v>198</v>
      </c>
      <c r="C53" s="211" t="s">
        <v>220</v>
      </c>
      <c r="D53" s="218" t="s">
        <v>221</v>
      </c>
      <c r="E53" s="211" t="s">
        <v>83</v>
      </c>
      <c r="F53" s="214" t="s">
        <v>222</v>
      </c>
      <c r="G53" s="213" t="s">
        <v>60</v>
      </c>
      <c r="H53" s="215" t="s">
        <v>61</v>
      </c>
      <c r="I53" s="200"/>
      <c r="J53" s="213"/>
      <c r="K53" s="217"/>
      <c r="L53" s="217"/>
      <c r="M53" s="217"/>
      <c r="N53" s="217"/>
      <c r="O53" s="217"/>
      <c r="P53" s="213"/>
      <c r="Q53" s="155"/>
    </row>
    <row r="54" spans="2:17" ht="62.25" customHeight="1">
      <c r="B54" s="154" t="s">
        <v>198</v>
      </c>
      <c r="C54" s="195" t="s">
        <v>223</v>
      </c>
      <c r="D54" s="208" t="s">
        <v>224</v>
      </c>
      <c r="E54" s="195" t="s">
        <v>58</v>
      </c>
      <c r="F54" s="198" t="s">
        <v>225</v>
      </c>
      <c r="G54" s="197" t="s">
        <v>60</v>
      </c>
      <c r="H54" s="199" t="s">
        <v>175</v>
      </c>
      <c r="I54" s="200"/>
      <c r="J54" s="197"/>
      <c r="K54" s="224" t="s">
        <v>414</v>
      </c>
      <c r="L54" s="201"/>
      <c r="M54" s="201"/>
      <c r="N54" s="201"/>
      <c r="O54" s="201" t="s">
        <v>402</v>
      </c>
      <c r="P54" s="197"/>
      <c r="Q54" s="152"/>
    </row>
    <row r="55" spans="2:17" ht="50.1" customHeight="1">
      <c r="B55" s="154" t="s">
        <v>198</v>
      </c>
      <c r="C55" s="211" t="s">
        <v>228</v>
      </c>
      <c r="D55" s="218" t="s">
        <v>229</v>
      </c>
      <c r="E55" s="211" t="s">
        <v>58</v>
      </c>
      <c r="F55" s="214" t="s">
        <v>230</v>
      </c>
      <c r="G55" s="213" t="s">
        <v>60</v>
      </c>
      <c r="H55" s="215" t="s">
        <v>61</v>
      </c>
      <c r="I55" s="200"/>
      <c r="J55" s="213"/>
      <c r="K55" s="217"/>
      <c r="L55" s="217"/>
      <c r="M55" s="217"/>
      <c r="N55" s="217"/>
      <c r="O55" s="217"/>
      <c r="P55" s="213"/>
      <c r="Q55" s="155"/>
    </row>
    <row r="56" spans="2:17" ht="50.1" customHeight="1">
      <c r="B56" s="151" t="s">
        <v>231</v>
      </c>
      <c r="C56" s="195" t="s">
        <v>232</v>
      </c>
      <c r="D56" s="208" t="s">
        <v>233</v>
      </c>
      <c r="E56" s="195" t="s">
        <v>58</v>
      </c>
      <c r="F56" s="198" t="s">
        <v>234</v>
      </c>
      <c r="G56" s="197" t="s">
        <v>60</v>
      </c>
      <c r="H56" s="199" t="s">
        <v>102</v>
      </c>
      <c r="I56" s="200"/>
      <c r="J56" s="197"/>
      <c r="K56" s="201"/>
      <c r="L56" s="201"/>
      <c r="M56" s="201"/>
      <c r="N56" s="201"/>
      <c r="O56" s="201"/>
      <c r="P56" s="197"/>
      <c r="Q56" s="152"/>
    </row>
    <row r="57" spans="2:17" ht="50.1" customHeight="1">
      <c r="B57" s="151" t="s">
        <v>231</v>
      </c>
      <c r="C57" s="202" t="s">
        <v>235</v>
      </c>
      <c r="D57" s="210" t="s">
        <v>236</v>
      </c>
      <c r="E57" s="202" t="s">
        <v>58</v>
      </c>
      <c r="F57" s="205" t="s">
        <v>237</v>
      </c>
      <c r="G57" s="204" t="s">
        <v>60</v>
      </c>
      <c r="H57" s="223" t="s">
        <v>175</v>
      </c>
      <c r="I57" s="200"/>
      <c r="J57" s="204"/>
      <c r="K57" s="207"/>
      <c r="L57" s="207"/>
      <c r="M57" s="207"/>
      <c r="N57" s="207"/>
      <c r="O57" s="207" t="s">
        <v>402</v>
      </c>
      <c r="P57" s="204"/>
      <c r="Q57" s="153"/>
    </row>
    <row r="58" spans="2:17" ht="50.1" customHeight="1">
      <c r="B58" s="151" t="s">
        <v>231</v>
      </c>
      <c r="C58" s="195" t="s">
        <v>239</v>
      </c>
      <c r="D58" s="208" t="s">
        <v>240</v>
      </c>
      <c r="E58" s="195" t="s">
        <v>58</v>
      </c>
      <c r="F58" s="198" t="s">
        <v>241</v>
      </c>
      <c r="G58" s="197" t="s">
        <v>60</v>
      </c>
      <c r="H58" s="199" t="s">
        <v>102</v>
      </c>
      <c r="I58" s="200"/>
      <c r="J58" s="197"/>
      <c r="K58" s="201"/>
      <c r="L58" s="201"/>
      <c r="M58" s="201"/>
      <c r="N58" s="201"/>
      <c r="O58" s="201"/>
      <c r="P58" s="197"/>
      <c r="Q58" s="152"/>
    </row>
    <row r="59" spans="2:17" ht="50.1" customHeight="1">
      <c r="B59" s="151" t="s">
        <v>231</v>
      </c>
      <c r="C59" s="202" t="s">
        <v>242</v>
      </c>
      <c r="D59" s="210" t="s">
        <v>243</v>
      </c>
      <c r="E59" s="202" t="s">
        <v>58</v>
      </c>
      <c r="F59" s="205" t="s">
        <v>244</v>
      </c>
      <c r="G59" s="204" t="s">
        <v>60</v>
      </c>
      <c r="H59" s="223" t="s">
        <v>61</v>
      </c>
      <c r="I59" s="200"/>
      <c r="J59" s="204"/>
      <c r="K59" s="207"/>
      <c r="L59" s="207"/>
      <c r="M59" s="207"/>
      <c r="N59" s="207"/>
      <c r="O59" s="207"/>
      <c r="P59" s="204"/>
      <c r="Q59" s="153"/>
    </row>
    <row r="60" spans="2:17" ht="50.1" customHeight="1">
      <c r="B60" s="154" t="s">
        <v>245</v>
      </c>
      <c r="C60" s="195" t="s">
        <v>246</v>
      </c>
      <c r="D60" s="208" t="s">
        <v>247</v>
      </c>
      <c r="E60" s="195" t="s">
        <v>58</v>
      </c>
      <c r="F60" s="198" t="s">
        <v>248</v>
      </c>
      <c r="G60" s="197" t="s">
        <v>60</v>
      </c>
      <c r="H60" s="199" t="s">
        <v>102</v>
      </c>
      <c r="I60" s="200"/>
      <c r="J60" s="197"/>
      <c r="K60" s="201"/>
      <c r="L60" s="201"/>
      <c r="M60" s="201"/>
      <c r="N60" s="201"/>
      <c r="O60" s="201"/>
      <c r="P60" s="197"/>
      <c r="Q60" s="152"/>
    </row>
    <row r="61" spans="2:17" ht="50.1" customHeight="1">
      <c r="B61" s="154" t="s">
        <v>245</v>
      </c>
      <c r="C61" s="202" t="s">
        <v>249</v>
      </c>
      <c r="D61" s="226" t="s">
        <v>250</v>
      </c>
      <c r="E61" s="202" t="s">
        <v>58</v>
      </c>
      <c r="F61" s="205" t="s">
        <v>251</v>
      </c>
      <c r="G61" s="204" t="s">
        <v>60</v>
      </c>
      <c r="H61" s="223" t="s">
        <v>102</v>
      </c>
      <c r="I61" s="200"/>
      <c r="J61" s="204"/>
      <c r="K61" s="207"/>
      <c r="L61" s="207"/>
      <c r="M61" s="207"/>
      <c r="N61" s="207"/>
      <c r="O61" s="207"/>
      <c r="P61" s="204"/>
      <c r="Q61" s="153"/>
    </row>
    <row r="62" spans="2:17" ht="50.1" customHeight="1">
      <c r="B62" s="154" t="s">
        <v>245</v>
      </c>
      <c r="C62" s="195" t="s">
        <v>252</v>
      </c>
      <c r="D62" s="208" t="s">
        <v>253</v>
      </c>
      <c r="E62" s="195" t="s">
        <v>58</v>
      </c>
      <c r="F62" s="198" t="s">
        <v>254</v>
      </c>
      <c r="G62" s="197" t="s">
        <v>60</v>
      </c>
      <c r="H62" s="199" t="s">
        <v>102</v>
      </c>
      <c r="I62" s="200"/>
      <c r="J62" s="197"/>
      <c r="K62" s="201"/>
      <c r="L62" s="201"/>
      <c r="M62" s="201"/>
      <c r="N62" s="201"/>
      <c r="O62" s="201"/>
      <c r="P62" s="197"/>
      <c r="Q62" s="152"/>
    </row>
    <row r="63" spans="2:17" ht="50.1" customHeight="1">
      <c r="B63" s="154" t="s">
        <v>245</v>
      </c>
      <c r="C63" s="202" t="s">
        <v>255</v>
      </c>
      <c r="D63" s="210" t="s">
        <v>256</v>
      </c>
      <c r="E63" s="202" t="s">
        <v>83</v>
      </c>
      <c r="F63" s="205" t="s">
        <v>257</v>
      </c>
      <c r="G63" s="204" t="s">
        <v>60</v>
      </c>
      <c r="H63" s="223" t="s">
        <v>102</v>
      </c>
      <c r="I63" s="200"/>
      <c r="J63" s="204"/>
      <c r="K63" s="207"/>
      <c r="L63" s="207"/>
      <c r="M63" s="207"/>
      <c r="N63" s="207"/>
      <c r="O63" s="207"/>
      <c r="P63" s="204"/>
      <c r="Q63" s="153"/>
    </row>
    <row r="64" spans="2:17" ht="50.1" customHeight="1">
      <c r="B64" s="154" t="s">
        <v>245</v>
      </c>
      <c r="C64" s="195" t="s">
        <v>258</v>
      </c>
      <c r="D64" s="208" t="s">
        <v>259</v>
      </c>
      <c r="E64" s="195" t="s">
        <v>83</v>
      </c>
      <c r="F64" s="198" t="s">
        <v>260</v>
      </c>
      <c r="G64" s="197" t="s">
        <v>60</v>
      </c>
      <c r="H64" s="199" t="s">
        <v>102</v>
      </c>
      <c r="I64" s="200"/>
      <c r="J64" s="197"/>
      <c r="K64" s="201"/>
      <c r="L64" s="201"/>
      <c r="M64" s="201"/>
      <c r="N64" s="201"/>
      <c r="O64" s="201"/>
      <c r="P64" s="197"/>
      <c r="Q64" s="152"/>
    </row>
    <row r="65" spans="2:17" ht="50.1" customHeight="1">
      <c r="B65" s="154" t="s">
        <v>245</v>
      </c>
      <c r="C65" s="211" t="s">
        <v>261</v>
      </c>
      <c r="D65" s="218" t="s">
        <v>262</v>
      </c>
      <c r="E65" s="211" t="s">
        <v>58</v>
      </c>
      <c r="F65" s="214" t="s">
        <v>263</v>
      </c>
      <c r="G65" s="213" t="s">
        <v>60</v>
      </c>
      <c r="H65" s="215" t="s">
        <v>61</v>
      </c>
      <c r="I65" s="200"/>
      <c r="J65" s="213"/>
      <c r="K65" s="217"/>
      <c r="L65" s="217"/>
      <c r="M65" s="217"/>
      <c r="N65" s="217"/>
      <c r="O65" s="217"/>
      <c r="P65" s="213"/>
      <c r="Q65" s="155"/>
    </row>
    <row r="66" spans="2:17" ht="50.1" customHeight="1">
      <c r="B66" s="154" t="s">
        <v>245</v>
      </c>
      <c r="C66" s="195" t="s">
        <v>264</v>
      </c>
      <c r="D66" s="208" t="s">
        <v>265</v>
      </c>
      <c r="E66" s="195" t="s">
        <v>58</v>
      </c>
      <c r="F66" s="198" t="s">
        <v>266</v>
      </c>
      <c r="G66" s="197" t="s">
        <v>60</v>
      </c>
      <c r="H66" s="199" t="s">
        <v>102</v>
      </c>
      <c r="I66" s="200"/>
      <c r="J66" s="197"/>
      <c r="K66" s="201"/>
      <c r="L66" s="201"/>
      <c r="M66" s="201"/>
      <c r="N66" s="201"/>
      <c r="O66" s="201"/>
      <c r="P66" s="197"/>
      <c r="Q66" s="152"/>
    </row>
    <row r="67" spans="2:17" ht="50.1" customHeight="1">
      <c r="B67" s="154" t="s">
        <v>245</v>
      </c>
      <c r="C67" s="211" t="s">
        <v>267</v>
      </c>
      <c r="D67" s="218" t="s">
        <v>268</v>
      </c>
      <c r="E67" s="211" t="s">
        <v>58</v>
      </c>
      <c r="F67" s="218" t="s">
        <v>269</v>
      </c>
      <c r="G67" s="213" t="s">
        <v>60</v>
      </c>
      <c r="H67" s="215" t="s">
        <v>102</v>
      </c>
      <c r="I67" s="200"/>
      <c r="J67" s="213"/>
      <c r="K67" s="217"/>
      <c r="L67" s="217"/>
      <c r="M67" s="217"/>
      <c r="N67" s="217"/>
      <c r="O67" s="217"/>
      <c r="P67" s="213"/>
      <c r="Q67" s="155"/>
    </row>
    <row r="68" spans="2:17" ht="50.1" customHeight="1">
      <c r="B68" s="154" t="s">
        <v>245</v>
      </c>
      <c r="C68" s="195" t="s">
        <v>270</v>
      </c>
      <c r="D68" s="208" t="s">
        <v>271</v>
      </c>
      <c r="E68" s="195" t="s">
        <v>58</v>
      </c>
      <c r="F68" s="198" t="s">
        <v>272</v>
      </c>
      <c r="G68" s="197" t="s">
        <v>60</v>
      </c>
      <c r="H68" s="199" t="s">
        <v>61</v>
      </c>
      <c r="I68" s="200"/>
      <c r="J68" s="197"/>
      <c r="K68" s="201"/>
      <c r="L68" s="201"/>
      <c r="M68" s="201"/>
      <c r="N68" s="201"/>
      <c r="O68" s="201"/>
      <c r="P68" s="197"/>
      <c r="Q68" s="152"/>
    </row>
    <row r="69" spans="2:17" ht="50.1" customHeight="1">
      <c r="B69" s="154" t="s">
        <v>245</v>
      </c>
      <c r="C69" s="211" t="s">
        <v>273</v>
      </c>
      <c r="D69" s="218" t="s">
        <v>274</v>
      </c>
      <c r="E69" s="211" t="s">
        <v>58</v>
      </c>
      <c r="F69" s="214" t="s">
        <v>275</v>
      </c>
      <c r="G69" s="213" t="s">
        <v>60</v>
      </c>
      <c r="H69" s="215" t="s">
        <v>61</v>
      </c>
      <c r="I69" s="200"/>
      <c r="J69" s="213"/>
      <c r="K69" s="217"/>
      <c r="L69" s="217"/>
      <c r="M69" s="217"/>
      <c r="N69" s="217"/>
      <c r="O69" s="217"/>
      <c r="P69" s="213"/>
      <c r="Q69" s="155"/>
    </row>
    <row r="70" spans="2:17" ht="86.25" customHeight="1">
      <c r="B70" s="154" t="s">
        <v>245</v>
      </c>
      <c r="C70" s="195" t="s">
        <v>276</v>
      </c>
      <c r="D70" s="227" t="s">
        <v>277</v>
      </c>
      <c r="E70" s="195" t="s">
        <v>83</v>
      </c>
      <c r="F70" s="198" t="s">
        <v>278</v>
      </c>
      <c r="G70" s="197" t="s">
        <v>60</v>
      </c>
      <c r="H70" s="199" t="s">
        <v>175</v>
      </c>
      <c r="I70" s="200"/>
      <c r="J70" s="197"/>
      <c r="K70" s="224" t="s">
        <v>415</v>
      </c>
      <c r="L70" s="201"/>
      <c r="M70" s="201"/>
      <c r="N70" s="201"/>
      <c r="O70" s="201"/>
      <c r="P70" s="197" t="s">
        <v>177</v>
      </c>
      <c r="Q70" s="152" t="s">
        <v>178</v>
      </c>
    </row>
    <row r="71" spans="2:17" ht="50.1" customHeight="1">
      <c r="B71" s="154" t="s">
        <v>245</v>
      </c>
      <c r="C71" s="202" t="s">
        <v>279</v>
      </c>
      <c r="D71" s="218" t="s">
        <v>280</v>
      </c>
      <c r="E71" s="211" t="s">
        <v>83</v>
      </c>
      <c r="F71" s="214" t="s">
        <v>281</v>
      </c>
      <c r="G71" s="204" t="s">
        <v>60</v>
      </c>
      <c r="H71" s="223" t="s">
        <v>102</v>
      </c>
      <c r="I71" s="200"/>
      <c r="J71" s="204"/>
      <c r="K71" s="207"/>
      <c r="L71" s="207"/>
      <c r="M71" s="207"/>
      <c r="N71" s="207"/>
      <c r="O71" s="207"/>
      <c r="P71" s="204"/>
      <c r="Q71" s="153"/>
    </row>
    <row r="72" spans="2:17" ht="50.1" customHeight="1">
      <c r="B72" s="154" t="s">
        <v>245</v>
      </c>
      <c r="C72" s="195" t="s">
        <v>282</v>
      </c>
      <c r="D72" s="208" t="s">
        <v>283</v>
      </c>
      <c r="E72" s="195" t="s">
        <v>83</v>
      </c>
      <c r="F72" s="198" t="s">
        <v>284</v>
      </c>
      <c r="G72" s="197" t="s">
        <v>60</v>
      </c>
      <c r="H72" s="199" t="s">
        <v>61</v>
      </c>
      <c r="I72" s="200"/>
      <c r="J72" s="197"/>
      <c r="K72" s="201"/>
      <c r="L72" s="201"/>
      <c r="M72" s="201"/>
      <c r="N72" s="201"/>
      <c r="O72" s="201"/>
      <c r="P72" s="197"/>
      <c r="Q72" s="152"/>
    </row>
    <row r="73" spans="2:17" ht="50.1" customHeight="1">
      <c r="B73" s="154" t="s">
        <v>245</v>
      </c>
      <c r="C73" s="202" t="s">
        <v>285</v>
      </c>
      <c r="D73" s="218" t="s">
        <v>286</v>
      </c>
      <c r="E73" s="211" t="s">
        <v>58</v>
      </c>
      <c r="F73" s="214" t="s">
        <v>287</v>
      </c>
      <c r="G73" s="204" t="s">
        <v>60</v>
      </c>
      <c r="H73" s="223" t="s">
        <v>61</v>
      </c>
      <c r="I73" s="200"/>
      <c r="J73" s="204"/>
      <c r="K73" s="207"/>
      <c r="L73" s="207"/>
      <c r="M73" s="207"/>
      <c r="N73" s="207"/>
      <c r="O73" s="207"/>
      <c r="P73" s="204"/>
      <c r="Q73" s="153"/>
    </row>
    <row r="74" spans="2:17" ht="50.1" customHeight="1">
      <c r="B74" s="151" t="s">
        <v>288</v>
      </c>
      <c r="C74" s="195" t="s">
        <v>289</v>
      </c>
      <c r="D74" s="208" t="s">
        <v>290</v>
      </c>
      <c r="E74" s="195" t="s">
        <v>58</v>
      </c>
      <c r="F74" s="208" t="s">
        <v>291</v>
      </c>
      <c r="G74" s="197" t="s">
        <v>60</v>
      </c>
      <c r="H74" s="199" t="s">
        <v>102</v>
      </c>
      <c r="I74" s="200"/>
      <c r="J74" s="197"/>
      <c r="K74" s="201"/>
      <c r="L74" s="201"/>
      <c r="M74" s="201"/>
      <c r="N74" s="201"/>
      <c r="O74" s="201"/>
      <c r="P74" s="197"/>
      <c r="Q74" s="152"/>
    </row>
    <row r="75" spans="2:17" ht="50.1" customHeight="1">
      <c r="B75" s="151" t="s">
        <v>288</v>
      </c>
      <c r="C75" s="211" t="s">
        <v>292</v>
      </c>
      <c r="D75" s="218" t="s">
        <v>293</v>
      </c>
      <c r="E75" s="211" t="s">
        <v>58</v>
      </c>
      <c r="F75" s="214" t="s">
        <v>294</v>
      </c>
      <c r="G75" s="213" t="s">
        <v>60</v>
      </c>
      <c r="H75" s="215" t="s">
        <v>102</v>
      </c>
      <c r="I75" s="200"/>
      <c r="J75" s="213"/>
      <c r="K75" s="217"/>
      <c r="L75" s="217"/>
      <c r="M75" s="217"/>
      <c r="N75" s="217"/>
      <c r="O75" s="217"/>
      <c r="P75" s="213"/>
      <c r="Q75" s="155"/>
    </row>
    <row r="76" spans="2:17" ht="50.1" customHeight="1">
      <c r="B76" s="151" t="s">
        <v>288</v>
      </c>
      <c r="C76" s="195" t="s">
        <v>295</v>
      </c>
      <c r="D76" s="208" t="s">
        <v>296</v>
      </c>
      <c r="E76" s="195" t="s">
        <v>83</v>
      </c>
      <c r="F76" s="198" t="s">
        <v>297</v>
      </c>
      <c r="G76" s="197" t="s">
        <v>60</v>
      </c>
      <c r="H76" s="199" t="s">
        <v>102</v>
      </c>
      <c r="I76" s="200"/>
      <c r="J76" s="197"/>
      <c r="K76" s="201"/>
      <c r="L76" s="201"/>
      <c r="M76" s="201"/>
      <c r="N76" s="201"/>
      <c r="O76" s="201"/>
      <c r="P76" s="197"/>
      <c r="Q76" s="152"/>
    </row>
    <row r="77" spans="2:17" ht="50.1" customHeight="1">
      <c r="B77" s="151" t="s">
        <v>288</v>
      </c>
      <c r="C77" s="211" t="s">
        <v>298</v>
      </c>
      <c r="D77" s="218" t="s">
        <v>299</v>
      </c>
      <c r="E77" s="211" t="s">
        <v>83</v>
      </c>
      <c r="F77" s="214" t="s">
        <v>300</v>
      </c>
      <c r="G77" s="213" t="s">
        <v>60</v>
      </c>
      <c r="H77" s="215" t="s">
        <v>102</v>
      </c>
      <c r="I77" s="200"/>
      <c r="J77" s="213"/>
      <c r="K77" s="217"/>
      <c r="L77" s="217"/>
      <c r="M77" s="217"/>
      <c r="N77" s="217"/>
      <c r="O77" s="217"/>
      <c r="P77" s="213"/>
      <c r="Q77" s="155"/>
    </row>
    <row r="78" spans="2:17" ht="50.1" customHeight="1">
      <c r="B78" s="151" t="s">
        <v>288</v>
      </c>
      <c r="C78" s="195" t="s">
        <v>301</v>
      </c>
      <c r="D78" s="208" t="s">
        <v>302</v>
      </c>
      <c r="E78" s="195" t="s">
        <v>58</v>
      </c>
      <c r="F78" s="198" t="s">
        <v>303</v>
      </c>
      <c r="G78" s="197" t="s">
        <v>60</v>
      </c>
      <c r="H78" s="199" t="s">
        <v>61</v>
      </c>
      <c r="I78" s="200"/>
      <c r="J78" s="197"/>
      <c r="K78" s="201"/>
      <c r="L78" s="201"/>
      <c r="M78" s="201"/>
      <c r="N78" s="201"/>
      <c r="O78" s="201"/>
      <c r="P78" s="197"/>
      <c r="Q78" s="152"/>
    </row>
    <row r="79" spans="2:17" ht="50.1" customHeight="1">
      <c r="B79" s="151" t="s">
        <v>288</v>
      </c>
      <c r="C79" s="202" t="s">
        <v>304</v>
      </c>
      <c r="D79" s="226" t="s">
        <v>305</v>
      </c>
      <c r="E79" s="202" t="s">
        <v>58</v>
      </c>
      <c r="F79" s="205" t="s">
        <v>306</v>
      </c>
      <c r="G79" s="204" t="s">
        <v>60</v>
      </c>
      <c r="H79" s="223" t="s">
        <v>61</v>
      </c>
      <c r="I79" s="200"/>
      <c r="J79" s="204"/>
      <c r="K79" s="207"/>
      <c r="L79" s="207"/>
      <c r="M79" s="207"/>
      <c r="N79" s="207"/>
      <c r="O79" s="207"/>
      <c r="P79" s="204"/>
      <c r="Q79" s="153"/>
    </row>
    <row r="80" spans="2:17" ht="50.1" customHeight="1">
      <c r="B80" s="151" t="s">
        <v>288</v>
      </c>
      <c r="C80" s="195" t="s">
        <v>307</v>
      </c>
      <c r="D80" s="208" t="s">
        <v>308</v>
      </c>
      <c r="E80" s="195" t="s">
        <v>58</v>
      </c>
      <c r="F80" s="198" t="s">
        <v>309</v>
      </c>
      <c r="G80" s="197" t="s">
        <v>60</v>
      </c>
      <c r="H80" s="199" t="s">
        <v>61</v>
      </c>
      <c r="I80" s="200"/>
      <c r="J80" s="197"/>
      <c r="K80" s="201"/>
      <c r="L80" s="201"/>
      <c r="M80" s="201"/>
      <c r="N80" s="201"/>
      <c r="O80" s="201"/>
      <c r="P80" s="197"/>
      <c r="Q80" s="152"/>
    </row>
    <row r="81" spans="2:17" ht="33.75" customHeight="1">
      <c r="B81" s="151" t="s">
        <v>288</v>
      </c>
      <c r="C81" s="202" t="s">
        <v>310</v>
      </c>
      <c r="D81" s="210" t="s">
        <v>311</v>
      </c>
      <c r="E81" s="202" t="s">
        <v>58</v>
      </c>
      <c r="F81" s="205" t="s">
        <v>312</v>
      </c>
      <c r="G81" s="204" t="s">
        <v>60</v>
      </c>
      <c r="H81" s="223" t="s">
        <v>61</v>
      </c>
      <c r="I81" s="200"/>
      <c r="J81" s="204"/>
      <c r="K81" s="207"/>
      <c r="L81" s="207"/>
      <c r="M81" s="207"/>
      <c r="N81" s="207"/>
      <c r="O81" s="207"/>
      <c r="P81" s="204"/>
      <c r="Q81" s="153"/>
    </row>
    <row r="82" spans="2:17" ht="50.1" customHeight="1">
      <c r="B82" s="151" t="s">
        <v>288</v>
      </c>
      <c r="C82" s="195" t="s">
        <v>313</v>
      </c>
      <c r="D82" s="208" t="s">
        <v>314</v>
      </c>
      <c r="E82" s="195" t="s">
        <v>58</v>
      </c>
      <c r="F82" s="208" t="s">
        <v>315</v>
      </c>
      <c r="G82" s="197" t="s">
        <v>60</v>
      </c>
      <c r="H82" s="199" t="s">
        <v>175</v>
      </c>
      <c r="I82" s="200"/>
      <c r="J82" s="197"/>
      <c r="K82" s="224" t="s">
        <v>416</v>
      </c>
      <c r="L82" s="201"/>
      <c r="M82" s="201"/>
      <c r="N82" s="201"/>
      <c r="O82" s="201"/>
      <c r="P82" s="197" t="s">
        <v>177</v>
      </c>
      <c r="Q82" s="152" t="s">
        <v>374</v>
      </c>
    </row>
    <row r="83" spans="2:17" ht="50.1" customHeight="1">
      <c r="B83" s="151" t="s">
        <v>288</v>
      </c>
      <c r="C83" s="211" t="s">
        <v>316</v>
      </c>
      <c r="D83" s="218" t="s">
        <v>317</v>
      </c>
      <c r="E83" s="211" t="s">
        <v>58</v>
      </c>
      <c r="F83" s="218" t="s">
        <v>318</v>
      </c>
      <c r="G83" s="213" t="s">
        <v>60</v>
      </c>
      <c r="H83" s="199" t="s">
        <v>102</v>
      </c>
      <c r="I83" s="200"/>
      <c r="J83" s="213"/>
      <c r="K83" s="229"/>
      <c r="L83" s="217"/>
      <c r="M83" s="217"/>
      <c r="N83" s="217"/>
      <c r="O83" s="217"/>
      <c r="P83" s="213"/>
      <c r="Q83" s="155"/>
    </row>
    <row r="84" spans="2:17" ht="50.1" customHeight="1">
      <c r="B84" s="151" t="s">
        <v>288</v>
      </c>
      <c r="C84" s="195" t="s">
        <v>319</v>
      </c>
      <c r="D84" s="208" t="s">
        <v>320</v>
      </c>
      <c r="E84" s="195" t="s">
        <v>83</v>
      </c>
      <c r="F84" s="198" t="s">
        <v>321</v>
      </c>
      <c r="G84" s="197" t="s">
        <v>60</v>
      </c>
      <c r="H84" s="199" t="s">
        <v>102</v>
      </c>
      <c r="I84" s="200"/>
      <c r="J84" s="197"/>
      <c r="K84" s="201"/>
      <c r="L84" s="201"/>
      <c r="M84" s="201"/>
      <c r="N84" s="201"/>
      <c r="O84" s="201"/>
      <c r="P84" s="197"/>
      <c r="Q84" s="152"/>
    </row>
    <row r="85" spans="2:17" ht="50.1" customHeight="1">
      <c r="B85" s="151" t="s">
        <v>288</v>
      </c>
      <c r="C85" s="202" t="s">
        <v>322</v>
      </c>
      <c r="D85" s="226" t="s">
        <v>323</v>
      </c>
      <c r="E85" s="202" t="s">
        <v>83</v>
      </c>
      <c r="F85" s="210" t="s">
        <v>324</v>
      </c>
      <c r="G85" s="204" t="s">
        <v>60</v>
      </c>
      <c r="H85" s="223" t="s">
        <v>61</v>
      </c>
      <c r="I85" s="200"/>
      <c r="J85" s="204"/>
      <c r="K85" s="207"/>
      <c r="L85" s="207"/>
      <c r="M85" s="207"/>
      <c r="N85" s="207"/>
      <c r="O85" s="207"/>
      <c r="P85" s="204"/>
      <c r="Q85" s="153"/>
    </row>
    <row r="86" spans="2:17" ht="90" customHeight="1">
      <c r="B86" s="151" t="s">
        <v>288</v>
      </c>
      <c r="C86" s="195" t="s">
        <v>325</v>
      </c>
      <c r="D86" s="208" t="s">
        <v>326</v>
      </c>
      <c r="E86" s="195" t="s">
        <v>83</v>
      </c>
      <c r="F86" s="198" t="s">
        <v>327</v>
      </c>
      <c r="G86" s="197" t="s">
        <v>60</v>
      </c>
      <c r="H86" s="199" t="s">
        <v>175</v>
      </c>
      <c r="I86" s="200"/>
      <c r="J86" s="197"/>
      <c r="K86" s="224" t="s">
        <v>417</v>
      </c>
      <c r="L86" s="201"/>
      <c r="M86" s="201"/>
      <c r="N86" s="201"/>
      <c r="O86" s="201"/>
      <c r="P86" s="197" t="s">
        <v>177</v>
      </c>
      <c r="Q86" s="152" t="s">
        <v>178</v>
      </c>
    </row>
    <row r="87" spans="2:17" ht="50.1" customHeight="1">
      <c r="B87" s="154" t="s">
        <v>328</v>
      </c>
      <c r="C87" s="211" t="s">
        <v>329</v>
      </c>
      <c r="D87" s="218" t="s">
        <v>330</v>
      </c>
      <c r="E87" s="211" t="s">
        <v>83</v>
      </c>
      <c r="F87" s="218" t="s">
        <v>331</v>
      </c>
      <c r="G87" s="213" t="s">
        <v>60</v>
      </c>
      <c r="H87" s="199" t="s">
        <v>61</v>
      </c>
      <c r="I87" s="200"/>
      <c r="J87" s="213"/>
      <c r="K87" s="217"/>
      <c r="L87" s="217"/>
      <c r="M87" s="217"/>
      <c r="N87" s="217"/>
      <c r="O87" s="217"/>
      <c r="P87" s="213"/>
      <c r="Q87" s="155"/>
    </row>
    <row r="88" spans="2:17" ht="50.1" customHeight="1">
      <c r="B88" s="154" t="s">
        <v>328</v>
      </c>
      <c r="C88" s="195" t="s">
        <v>332</v>
      </c>
      <c r="D88" s="208" t="s">
        <v>333</v>
      </c>
      <c r="E88" s="195" t="s">
        <v>83</v>
      </c>
      <c r="F88" s="198" t="s">
        <v>334</v>
      </c>
      <c r="G88" s="197" t="s">
        <v>60</v>
      </c>
      <c r="H88" s="199" t="s">
        <v>61</v>
      </c>
      <c r="I88" s="200"/>
      <c r="J88" s="197"/>
      <c r="K88" s="201"/>
      <c r="L88" s="201"/>
      <c r="M88" s="201"/>
      <c r="N88" s="201"/>
      <c r="O88" s="201"/>
      <c r="P88" s="197"/>
      <c r="Q88" s="152"/>
    </row>
    <row r="89" spans="2:17" ht="50.1" customHeight="1">
      <c r="B89" s="154" t="s">
        <v>328</v>
      </c>
      <c r="C89" s="202" t="s">
        <v>335</v>
      </c>
      <c r="D89" s="210" t="s">
        <v>336</v>
      </c>
      <c r="E89" s="202" t="s">
        <v>83</v>
      </c>
      <c r="F89" s="205" t="s">
        <v>337</v>
      </c>
      <c r="G89" s="204" t="s">
        <v>60</v>
      </c>
      <c r="H89" s="223" t="s">
        <v>61</v>
      </c>
      <c r="I89" s="200"/>
      <c r="J89" s="204"/>
      <c r="K89" s="207"/>
      <c r="L89" s="207"/>
      <c r="M89" s="207"/>
      <c r="N89" s="207"/>
      <c r="O89" s="207"/>
      <c r="P89" s="204"/>
      <c r="Q89" s="153"/>
    </row>
    <row r="90" spans="2:17" ht="50.1" customHeight="1">
      <c r="B90" s="154" t="s">
        <v>328</v>
      </c>
      <c r="C90" s="195" t="s">
        <v>338</v>
      </c>
      <c r="D90" s="208" t="s">
        <v>339</v>
      </c>
      <c r="E90" s="195" t="s">
        <v>83</v>
      </c>
      <c r="F90" s="198" t="s">
        <v>340</v>
      </c>
      <c r="G90" s="197" t="s">
        <v>60</v>
      </c>
      <c r="H90" s="199" t="s">
        <v>61</v>
      </c>
      <c r="I90" s="200"/>
      <c r="J90" s="197"/>
      <c r="K90" s="201"/>
      <c r="L90" s="201"/>
      <c r="M90" s="201"/>
      <c r="N90" s="201"/>
      <c r="O90" s="201"/>
      <c r="P90" s="197"/>
      <c r="Q90" s="152"/>
    </row>
    <row r="91" spans="2:17" ht="50.1" customHeight="1">
      <c r="B91" s="154" t="s">
        <v>328</v>
      </c>
      <c r="C91" s="211" t="s">
        <v>341</v>
      </c>
      <c r="D91" s="218" t="s">
        <v>342</v>
      </c>
      <c r="E91" s="211" t="s">
        <v>83</v>
      </c>
      <c r="F91" s="214" t="s">
        <v>343</v>
      </c>
      <c r="G91" s="213" t="s">
        <v>60</v>
      </c>
      <c r="H91" s="215" t="s">
        <v>61</v>
      </c>
      <c r="I91" s="200"/>
      <c r="J91" s="213"/>
      <c r="K91" s="217"/>
      <c r="L91" s="217"/>
      <c r="M91" s="217"/>
      <c r="N91" s="217"/>
      <c r="O91" s="217"/>
      <c r="P91" s="213"/>
      <c r="Q91" s="155"/>
    </row>
    <row r="92" spans="2:17" ht="120.75" customHeight="1">
      <c r="B92" s="154" t="s">
        <v>328</v>
      </c>
      <c r="C92" s="195" t="s">
        <v>344</v>
      </c>
      <c r="D92" s="208" t="s">
        <v>345</v>
      </c>
      <c r="E92" s="195" t="s">
        <v>58</v>
      </c>
      <c r="F92" s="208" t="s">
        <v>346</v>
      </c>
      <c r="G92" s="197" t="s">
        <v>60</v>
      </c>
      <c r="H92" s="199" t="s">
        <v>175</v>
      </c>
      <c r="I92" s="200"/>
      <c r="J92" s="197"/>
      <c r="K92" s="224" t="s">
        <v>418</v>
      </c>
      <c r="L92" s="201"/>
      <c r="M92" s="201"/>
      <c r="N92" s="201"/>
      <c r="O92" s="201"/>
      <c r="P92" s="197" t="s">
        <v>177</v>
      </c>
      <c r="Q92" s="152" t="s">
        <v>374</v>
      </c>
    </row>
    <row r="93" spans="2:17" ht="50.1" customHeight="1">
      <c r="B93" s="154" t="s">
        <v>328</v>
      </c>
      <c r="C93" s="211" t="s">
        <v>347</v>
      </c>
      <c r="D93" s="218" t="s">
        <v>348</v>
      </c>
      <c r="E93" s="211" t="s">
        <v>58</v>
      </c>
      <c r="F93" s="214" t="s">
        <v>349</v>
      </c>
      <c r="G93" s="213" t="s">
        <v>60</v>
      </c>
      <c r="H93" s="199" t="s">
        <v>175</v>
      </c>
      <c r="I93" s="200"/>
      <c r="J93" s="213"/>
      <c r="K93" s="220" t="s">
        <v>419</v>
      </c>
      <c r="L93" s="217"/>
      <c r="M93" s="217"/>
      <c r="N93" s="217"/>
      <c r="O93" s="217"/>
      <c r="P93" s="213" t="s">
        <v>177</v>
      </c>
      <c r="Q93" s="155" t="s">
        <v>227</v>
      </c>
    </row>
    <row r="94" spans="2:17" ht="50.1" customHeight="1">
      <c r="B94" s="154" t="s">
        <v>328</v>
      </c>
      <c r="C94" s="195" t="s">
        <v>350</v>
      </c>
      <c r="D94" s="208" t="s">
        <v>351</v>
      </c>
      <c r="E94" s="195" t="s">
        <v>58</v>
      </c>
      <c r="F94" s="198" t="s">
        <v>352</v>
      </c>
      <c r="G94" s="197" t="s">
        <v>60</v>
      </c>
      <c r="H94" s="199" t="s">
        <v>102</v>
      </c>
      <c r="I94" s="200"/>
      <c r="J94" s="197"/>
      <c r="K94" s="201"/>
      <c r="L94" s="201"/>
      <c r="M94" s="201"/>
      <c r="N94" s="201"/>
      <c r="O94" s="201"/>
      <c r="P94" s="197"/>
      <c r="Q94" s="152"/>
    </row>
    <row r="95" spans="2:17" ht="50.1" customHeight="1">
      <c r="B95" s="154" t="s">
        <v>328</v>
      </c>
      <c r="C95" s="202" t="s">
        <v>353</v>
      </c>
      <c r="D95" s="210" t="s">
        <v>354</v>
      </c>
      <c r="E95" s="202" t="s">
        <v>58</v>
      </c>
      <c r="F95" s="210" t="s">
        <v>355</v>
      </c>
      <c r="G95" s="204" t="s">
        <v>60</v>
      </c>
      <c r="H95" s="223" t="s">
        <v>102</v>
      </c>
      <c r="I95" s="200"/>
      <c r="J95" s="204"/>
      <c r="K95" s="207"/>
      <c r="L95" s="207"/>
      <c r="M95" s="207"/>
      <c r="N95" s="207"/>
      <c r="O95" s="207"/>
      <c r="P95" s="204"/>
      <c r="Q95" s="153"/>
    </row>
    <row r="96" spans="2:17" ht="50.1" customHeight="1">
      <c r="B96" s="154" t="s">
        <v>328</v>
      </c>
      <c r="C96" s="195" t="s">
        <v>356</v>
      </c>
      <c r="D96" s="208" t="s">
        <v>357</v>
      </c>
      <c r="E96" s="195" t="s">
        <v>58</v>
      </c>
      <c r="F96" s="208" t="s">
        <v>358</v>
      </c>
      <c r="G96" s="197" t="s">
        <v>60</v>
      </c>
      <c r="H96" s="199" t="s">
        <v>61</v>
      </c>
      <c r="I96" s="200"/>
      <c r="J96" s="197"/>
      <c r="K96" s="201"/>
      <c r="L96" s="201"/>
      <c r="M96" s="201"/>
      <c r="N96" s="201"/>
      <c r="O96" s="201"/>
      <c r="P96" s="197"/>
      <c r="Q96" s="152"/>
    </row>
    <row r="97" spans="2:17" ht="50.1" customHeight="1">
      <c r="B97" s="154" t="s">
        <v>328</v>
      </c>
      <c r="C97" s="202" t="s">
        <v>359</v>
      </c>
      <c r="D97" s="210" t="s">
        <v>360</v>
      </c>
      <c r="E97" s="202" t="s">
        <v>58</v>
      </c>
      <c r="F97" s="205" t="s">
        <v>361</v>
      </c>
      <c r="G97" s="204" t="s">
        <v>60</v>
      </c>
      <c r="H97" s="223" t="s">
        <v>61</v>
      </c>
      <c r="I97" s="200"/>
      <c r="J97" s="204"/>
      <c r="K97" s="207"/>
      <c r="L97" s="207"/>
      <c r="M97" s="207"/>
      <c r="N97" s="207"/>
      <c r="O97" s="207"/>
      <c r="P97" s="204"/>
      <c r="Q97" s="153"/>
    </row>
    <row r="98" spans="2:17" ht="50.1" customHeight="1">
      <c r="B98" s="151" t="s">
        <v>362</v>
      </c>
      <c r="C98" s="195" t="s">
        <v>363</v>
      </c>
      <c r="D98" s="208" t="s">
        <v>364</v>
      </c>
      <c r="E98" s="195" t="s">
        <v>58</v>
      </c>
      <c r="F98" s="208" t="s">
        <v>365</v>
      </c>
      <c r="G98" s="197" t="s">
        <v>60</v>
      </c>
      <c r="H98" s="199" t="s">
        <v>61</v>
      </c>
      <c r="I98" s="200"/>
      <c r="J98" s="197"/>
      <c r="K98" s="201"/>
      <c r="L98" s="201"/>
      <c r="M98" s="201"/>
      <c r="N98" s="201"/>
      <c r="O98" s="201"/>
      <c r="P98" s="197"/>
      <c r="Q98" s="152"/>
    </row>
    <row r="99" spans="2:17" ht="50.1" customHeight="1">
      <c r="B99" s="151" t="s">
        <v>362</v>
      </c>
      <c r="C99" s="202" t="s">
        <v>366</v>
      </c>
      <c r="D99" s="210" t="s">
        <v>367</v>
      </c>
      <c r="E99" s="202" t="s">
        <v>58</v>
      </c>
      <c r="F99" s="205" t="s">
        <v>368</v>
      </c>
      <c r="G99" s="204" t="s">
        <v>60</v>
      </c>
      <c r="H99" s="223" t="s">
        <v>102</v>
      </c>
      <c r="I99" s="200"/>
      <c r="J99" s="204"/>
      <c r="K99" s="207"/>
      <c r="L99" s="207"/>
      <c r="M99" s="207"/>
      <c r="N99" s="207"/>
      <c r="O99" s="207"/>
      <c r="P99" s="204"/>
      <c r="Q99" s="153"/>
    </row>
    <row r="100" spans="2:17" ht="50.1" customHeight="1">
      <c r="B100" s="151" t="s">
        <v>362</v>
      </c>
      <c r="C100" s="195" t="s">
        <v>369</v>
      </c>
      <c r="D100" s="208" t="s">
        <v>370</v>
      </c>
      <c r="E100" s="195" t="s">
        <v>58</v>
      </c>
      <c r="F100" s="208" t="s">
        <v>371</v>
      </c>
      <c r="G100" s="197" t="s">
        <v>60</v>
      </c>
      <c r="H100" s="199" t="s">
        <v>175</v>
      </c>
      <c r="I100" s="200"/>
      <c r="J100" s="197"/>
      <c r="K100" s="201"/>
      <c r="L100" s="201"/>
      <c r="M100" s="201"/>
      <c r="N100" s="201"/>
      <c r="O100" s="201" t="s">
        <v>402</v>
      </c>
      <c r="P100" s="197"/>
      <c r="Q100" s="152"/>
    </row>
    <row r="101" spans="2:17" ht="50.1" customHeight="1">
      <c r="B101" s="151" t="s">
        <v>362</v>
      </c>
      <c r="C101" s="202" t="s">
        <v>375</v>
      </c>
      <c r="D101" s="218" t="s">
        <v>376</v>
      </c>
      <c r="E101" s="211" t="s">
        <v>58</v>
      </c>
      <c r="F101" s="218" t="s">
        <v>377</v>
      </c>
      <c r="G101" s="204" t="s">
        <v>60</v>
      </c>
      <c r="H101" s="223" t="s">
        <v>61</v>
      </c>
      <c r="I101" s="200"/>
      <c r="J101" s="204"/>
      <c r="K101" s="207"/>
      <c r="L101" s="207"/>
      <c r="M101" s="207"/>
      <c r="N101" s="207"/>
      <c r="O101" s="207"/>
      <c r="P101" s="204"/>
      <c r="Q101" s="153"/>
    </row>
    <row r="102" spans="2:17" ht="50.1" customHeight="1">
      <c r="B102" s="151" t="s">
        <v>362</v>
      </c>
      <c r="C102" s="195" t="s">
        <v>378</v>
      </c>
      <c r="D102" s="208" t="s">
        <v>379</v>
      </c>
      <c r="E102" s="195" t="s">
        <v>58</v>
      </c>
      <c r="F102" s="208" t="s">
        <v>380</v>
      </c>
      <c r="G102" s="197" t="s">
        <v>60</v>
      </c>
      <c r="H102" s="223" t="s">
        <v>61</v>
      </c>
      <c r="I102" s="200"/>
      <c r="J102" s="197"/>
      <c r="K102" s="201"/>
      <c r="L102" s="201"/>
      <c r="M102" s="201"/>
      <c r="N102" s="201"/>
      <c r="O102" s="201"/>
      <c r="P102" s="197"/>
      <c r="Q102" s="152"/>
    </row>
    <row r="103" spans="2:17" ht="50.1" customHeight="1">
      <c r="B103" s="151" t="s">
        <v>362</v>
      </c>
      <c r="C103" s="202" t="s">
        <v>381</v>
      </c>
      <c r="D103" s="210" t="s">
        <v>382</v>
      </c>
      <c r="E103" s="202" t="s">
        <v>58</v>
      </c>
      <c r="F103" s="210" t="s">
        <v>383</v>
      </c>
      <c r="G103" s="204" t="s">
        <v>60</v>
      </c>
      <c r="H103" s="223" t="s">
        <v>61</v>
      </c>
      <c r="I103" s="200"/>
      <c r="J103" s="204"/>
      <c r="K103" s="207"/>
      <c r="L103" s="207"/>
      <c r="M103" s="207"/>
      <c r="N103" s="207"/>
      <c r="O103" s="207"/>
      <c r="P103" s="204"/>
      <c r="Q103" s="153"/>
    </row>
    <row r="104" spans="2:17" ht="50.1" customHeight="1">
      <c r="B104" s="151" t="s">
        <v>362</v>
      </c>
      <c r="C104" s="195" t="s">
        <v>384</v>
      </c>
      <c r="D104" s="208" t="s">
        <v>385</v>
      </c>
      <c r="E104" s="195" t="s">
        <v>58</v>
      </c>
      <c r="F104" s="198" t="s">
        <v>386</v>
      </c>
      <c r="G104" s="197" t="s">
        <v>60</v>
      </c>
      <c r="H104" s="223" t="s">
        <v>61</v>
      </c>
      <c r="I104" s="200"/>
      <c r="J104" s="197"/>
      <c r="K104" s="201"/>
      <c r="L104" s="201"/>
      <c r="M104" s="201"/>
      <c r="N104" s="201"/>
      <c r="O104" s="201"/>
      <c r="P104" s="197"/>
      <c r="Q104" s="152"/>
    </row>
    <row r="105" spans="2:17" ht="50.1" customHeight="1">
      <c r="B105" s="151" t="s">
        <v>362</v>
      </c>
      <c r="C105" s="202" t="s">
        <v>387</v>
      </c>
      <c r="D105" s="210" t="s">
        <v>388</v>
      </c>
      <c r="E105" s="202" t="s">
        <v>58</v>
      </c>
      <c r="F105" s="210" t="s">
        <v>389</v>
      </c>
      <c r="G105" s="204" t="s">
        <v>60</v>
      </c>
      <c r="H105" s="223" t="s">
        <v>61</v>
      </c>
      <c r="I105" s="200"/>
      <c r="J105" s="204"/>
      <c r="K105" s="207"/>
      <c r="L105" s="207"/>
      <c r="M105" s="207"/>
      <c r="N105" s="207"/>
      <c r="O105" s="207"/>
      <c r="P105" s="204"/>
      <c r="Q105" s="153"/>
    </row>
    <row r="106" spans="2:17" ht="50.1" customHeight="1">
      <c r="B106" s="151" t="s">
        <v>362</v>
      </c>
      <c r="C106" s="195" t="s">
        <v>390</v>
      </c>
      <c r="D106" s="208" t="s">
        <v>391</v>
      </c>
      <c r="E106" s="195" t="s">
        <v>83</v>
      </c>
      <c r="F106" s="198" t="s">
        <v>392</v>
      </c>
      <c r="G106" s="197" t="s">
        <v>60</v>
      </c>
      <c r="H106" s="199" t="s">
        <v>102</v>
      </c>
      <c r="I106" s="200"/>
      <c r="J106" s="197"/>
      <c r="K106" s="201"/>
      <c r="L106" s="201"/>
      <c r="M106" s="201"/>
      <c r="N106" s="201"/>
      <c r="O106" s="201"/>
      <c r="P106" s="197"/>
      <c r="Q106" s="152"/>
    </row>
    <row r="107" spans="2:17" ht="50.1" customHeight="1">
      <c r="B107" s="151" t="s">
        <v>362</v>
      </c>
      <c r="C107" s="202" t="s">
        <v>393</v>
      </c>
      <c r="D107" s="210" t="s">
        <v>394</v>
      </c>
      <c r="E107" s="202" t="s">
        <v>58</v>
      </c>
      <c r="F107" s="205" t="s">
        <v>395</v>
      </c>
      <c r="G107" s="204" t="s">
        <v>60</v>
      </c>
      <c r="H107" s="223" t="s">
        <v>61</v>
      </c>
      <c r="I107" s="200"/>
      <c r="J107" s="204"/>
      <c r="K107" s="207"/>
      <c r="L107" s="207"/>
      <c r="M107" s="207"/>
      <c r="N107" s="207"/>
      <c r="O107" s="207"/>
      <c r="P107" s="204"/>
      <c r="Q107" s="153"/>
    </row>
    <row r="108" spans="2:17" ht="50.1" customHeight="1">
      <c r="B108" s="151" t="s">
        <v>362</v>
      </c>
      <c r="C108" s="195" t="s">
        <v>396</v>
      </c>
      <c r="D108" s="208" t="s">
        <v>397</v>
      </c>
      <c r="E108" s="195" t="s">
        <v>58</v>
      </c>
      <c r="F108" s="198" t="s">
        <v>398</v>
      </c>
      <c r="G108" s="197" t="s">
        <v>60</v>
      </c>
      <c r="H108" s="199" t="s">
        <v>102</v>
      </c>
      <c r="I108" s="200"/>
      <c r="J108" s="197"/>
      <c r="K108" s="201"/>
      <c r="L108" s="201"/>
      <c r="M108" s="201"/>
      <c r="N108" s="201"/>
      <c r="O108" s="201"/>
      <c r="P108" s="197"/>
      <c r="Q108" s="152"/>
    </row>
    <row r="109" spans="2:17" ht="50.1" customHeight="1">
      <c r="B109" s="156" t="s">
        <v>362</v>
      </c>
      <c r="C109" s="157" t="s">
        <v>399</v>
      </c>
      <c r="D109" s="158" t="s">
        <v>400</v>
      </c>
      <c r="E109" s="157" t="s">
        <v>58</v>
      </c>
      <c r="F109" s="159" t="s">
        <v>401</v>
      </c>
      <c r="G109" s="160" t="s">
        <v>60</v>
      </c>
      <c r="H109" s="161" t="s">
        <v>61</v>
      </c>
      <c r="I109" s="200"/>
      <c r="J109" s="160"/>
      <c r="K109" s="163"/>
      <c r="L109" s="163"/>
      <c r="M109" s="163"/>
      <c r="N109" s="163"/>
      <c r="O109" s="163"/>
      <c r="P109" s="160"/>
      <c r="Q109" s="164"/>
    </row>
    <row r="110" spans="2:17">
      <c r="H110" s="92">
        <f>COUNTIF(H4:H109,"=Indéterminé")</f>
        <v>0</v>
      </c>
    </row>
    <row r="113" spans="2:9">
      <c r="F113" s="61"/>
    </row>
    <row r="114" spans="2:9">
      <c r="F114" s="61"/>
    </row>
    <row r="115" spans="2:9">
      <c r="F115" s="61"/>
    </row>
    <row r="116" spans="2:9">
      <c r="F116" s="61"/>
    </row>
    <row r="117" spans="2:9">
      <c r="F117" s="61"/>
    </row>
    <row r="118" spans="2:9">
      <c r="F118" s="61"/>
    </row>
    <row r="119" spans="2:9">
      <c r="F119" s="61"/>
    </row>
    <row r="120" spans="2:9">
      <c r="F120" s="61"/>
    </row>
    <row r="121" spans="2:9">
      <c r="F121" s="61"/>
    </row>
    <row r="122" spans="2:9">
      <c r="F122" s="61"/>
    </row>
    <row r="123" spans="2:9">
      <c r="F123" s="61"/>
    </row>
    <row r="124" spans="2:9">
      <c r="B124" s="85"/>
      <c r="C124" s="85"/>
      <c r="D124" s="85"/>
      <c r="F124" s="61"/>
      <c r="G124" s="85"/>
      <c r="H124" s="85"/>
      <c r="I124" s="85"/>
    </row>
    <row r="125" spans="2:9">
      <c r="B125" s="85"/>
      <c r="C125" s="85"/>
      <c r="D125" s="85"/>
      <c r="F125" s="61"/>
      <c r="G125" s="85"/>
      <c r="H125" s="85"/>
      <c r="I125" s="85"/>
    </row>
    <row r="126" spans="2:9">
      <c r="B126" s="85"/>
      <c r="C126" s="85"/>
      <c r="D126" s="85"/>
      <c r="F126" s="61"/>
      <c r="G126" s="85"/>
      <c r="H126" s="85"/>
      <c r="I126" s="85"/>
    </row>
    <row r="127" spans="2:9">
      <c r="B127" s="85"/>
      <c r="C127" s="85"/>
      <c r="D127" s="85"/>
      <c r="F127" s="61"/>
      <c r="G127" s="85"/>
      <c r="H127" s="85"/>
      <c r="I127" s="85"/>
    </row>
    <row r="128" spans="2:9">
      <c r="B128" s="85"/>
      <c r="C128" s="85"/>
      <c r="D128" s="85"/>
      <c r="F128" s="61"/>
      <c r="G128" s="85"/>
      <c r="H128" s="85"/>
      <c r="I128" s="85"/>
    </row>
    <row r="129" spans="6:6" s="85" customFormat="1">
      <c r="F129" s="61"/>
    </row>
    <row r="130" spans="6:6" s="85" customFormat="1">
      <c r="F130" s="61"/>
    </row>
    <row r="131" spans="6:6" s="85" customFormat="1">
      <c r="F131" s="61"/>
    </row>
    <row r="132" spans="6:6" s="85" customFormat="1">
      <c r="F132" s="61"/>
    </row>
    <row r="133" spans="6:6" s="85" customFormat="1">
      <c r="F133" s="61"/>
    </row>
    <row r="134" spans="6:6" s="85" customFormat="1">
      <c r="F134" s="61"/>
    </row>
    <row r="135" spans="6:6" s="85" customFormat="1">
      <c r="F135" s="61"/>
    </row>
    <row r="136" spans="6:6" s="85" customFormat="1">
      <c r="F136" s="61"/>
    </row>
    <row r="137" spans="6:6" s="85" customFormat="1">
      <c r="F137" s="61"/>
    </row>
    <row r="138" spans="6:6" s="85" customFormat="1">
      <c r="F138" s="61"/>
    </row>
    <row r="139" spans="6:6" s="85" customFormat="1">
      <c r="F139" s="61"/>
    </row>
    <row r="140" spans="6:6" s="85" customFormat="1">
      <c r="F140" s="61"/>
    </row>
    <row r="141" spans="6:6" s="85" customFormat="1">
      <c r="F141" s="61"/>
    </row>
    <row r="142" spans="6:6" s="85" customFormat="1">
      <c r="F142" s="61"/>
    </row>
    <row r="143" spans="6:6" s="85" customFormat="1">
      <c r="F143" s="61"/>
    </row>
    <row r="144" spans="6:6" s="85" customFormat="1">
      <c r="F144" s="61"/>
    </row>
    <row r="145" spans="6:6" s="85" customFormat="1">
      <c r="F145" s="61"/>
    </row>
    <row r="146" spans="6:6" s="85" customFormat="1">
      <c r="F146" s="61"/>
    </row>
    <row r="147" spans="6:6" s="85" customFormat="1">
      <c r="F147" s="61"/>
    </row>
    <row r="148" spans="6:6" s="85" customFormat="1">
      <c r="F148" s="61"/>
    </row>
    <row r="149" spans="6:6" s="85" customFormat="1">
      <c r="F149" s="61"/>
    </row>
    <row r="150" spans="6:6" s="85" customFormat="1">
      <c r="F150" s="61"/>
    </row>
    <row r="151" spans="6:6" s="85" customFormat="1">
      <c r="F151" s="61"/>
    </row>
    <row r="152" spans="6:6" s="85" customFormat="1">
      <c r="F152" s="61"/>
    </row>
    <row r="153" spans="6:6" s="85" customFormat="1">
      <c r="F153" s="61"/>
    </row>
    <row r="154" spans="6:6" s="85" customFormat="1">
      <c r="F154" s="61"/>
    </row>
    <row r="155" spans="6:6" s="85" customFormat="1">
      <c r="F155" s="61"/>
    </row>
    <row r="156" spans="6:6" s="85" customFormat="1">
      <c r="F156" s="61"/>
    </row>
    <row r="157" spans="6:6" s="85" customFormat="1">
      <c r="F157" s="61"/>
    </row>
    <row r="158" spans="6:6" s="85" customFormat="1">
      <c r="F158" s="61"/>
    </row>
    <row r="159" spans="6:6" s="85" customFormat="1">
      <c r="F159" s="61"/>
    </row>
    <row r="160" spans="6:6" s="85" customFormat="1">
      <c r="F160" s="61"/>
    </row>
    <row r="161" spans="6:6" s="85" customFormat="1">
      <c r="F161" s="61"/>
    </row>
    <row r="162" spans="6:6" s="85" customFormat="1">
      <c r="F162" s="61"/>
    </row>
    <row r="163" spans="6:6" s="85" customFormat="1">
      <c r="F163" s="61"/>
    </row>
    <row r="164" spans="6:6" s="85" customFormat="1">
      <c r="F164" s="61"/>
    </row>
    <row r="165" spans="6:6" s="85" customFormat="1">
      <c r="F165" s="61"/>
    </row>
    <row r="166" spans="6:6" s="85" customFormat="1">
      <c r="F166" s="61"/>
    </row>
    <row r="167" spans="6:6" s="85" customFormat="1">
      <c r="F167" s="61"/>
    </row>
    <row r="168" spans="6:6" s="85" customFormat="1">
      <c r="F168" s="61"/>
    </row>
    <row r="169" spans="6:6" s="85" customFormat="1">
      <c r="F169" s="61"/>
    </row>
    <row r="170" spans="6:6" s="85" customFormat="1">
      <c r="F170" s="61"/>
    </row>
    <row r="171" spans="6:6" s="85" customFormat="1">
      <c r="F171" s="61"/>
    </row>
    <row r="172" spans="6:6" s="85" customFormat="1">
      <c r="F172" s="61"/>
    </row>
    <row r="173" spans="6:6" s="85" customFormat="1">
      <c r="F173" s="61"/>
    </row>
    <row r="174" spans="6:6" s="85" customFormat="1">
      <c r="F174" s="61"/>
    </row>
    <row r="175" spans="6:6" s="85" customFormat="1">
      <c r="F175" s="61"/>
    </row>
    <row r="176" spans="6:6" s="85" customFormat="1">
      <c r="F176" s="61"/>
    </row>
    <row r="177" spans="6:6" s="85" customFormat="1">
      <c r="F177" s="61"/>
    </row>
    <row r="178" spans="6:6" s="85" customFormat="1">
      <c r="F178" s="61"/>
    </row>
    <row r="179" spans="6:6" s="85" customFormat="1">
      <c r="F179" s="61"/>
    </row>
    <row r="180" spans="6:6" s="85" customFormat="1">
      <c r="F180" s="61"/>
    </row>
    <row r="181" spans="6:6" s="85" customFormat="1">
      <c r="F181" s="61"/>
    </row>
    <row r="182" spans="6:6" s="85" customFormat="1">
      <c r="F182" s="61"/>
    </row>
    <row r="183" spans="6:6" s="85" customFormat="1">
      <c r="F183" s="61"/>
    </row>
    <row r="184" spans="6:6" s="85" customFormat="1">
      <c r="F184" s="61"/>
    </row>
    <row r="185" spans="6:6" s="85" customFormat="1">
      <c r="F185" s="61"/>
    </row>
    <row r="186" spans="6:6" s="85" customFormat="1">
      <c r="F186" s="61"/>
    </row>
    <row r="187" spans="6:6" s="85" customFormat="1">
      <c r="F187" s="61"/>
    </row>
    <row r="188" spans="6:6" s="85" customFormat="1">
      <c r="F188" s="61"/>
    </row>
    <row r="189" spans="6:6" s="85" customFormat="1">
      <c r="F189" s="61"/>
    </row>
    <row r="190" spans="6:6" s="85" customFormat="1">
      <c r="F190" s="61"/>
    </row>
    <row r="191" spans="6:6" s="85" customFormat="1">
      <c r="F191" s="61"/>
    </row>
    <row r="192" spans="6:6" s="85" customFormat="1">
      <c r="F192" s="61"/>
    </row>
    <row r="193" spans="6:6" s="85" customFormat="1">
      <c r="F193" s="61"/>
    </row>
    <row r="194" spans="6:6" s="85" customFormat="1">
      <c r="F194" s="61"/>
    </row>
    <row r="195" spans="6:6" s="85" customFormat="1">
      <c r="F195" s="61"/>
    </row>
    <row r="196" spans="6:6" s="85" customFormat="1">
      <c r="F196" s="61"/>
    </row>
    <row r="197" spans="6:6" s="85" customFormat="1">
      <c r="F197" s="61"/>
    </row>
    <row r="198" spans="6:6" s="85" customFormat="1">
      <c r="F198" s="61"/>
    </row>
    <row r="199" spans="6:6" s="85" customFormat="1">
      <c r="F199" s="61"/>
    </row>
    <row r="200" spans="6:6" s="85" customFormat="1">
      <c r="F200" s="61"/>
    </row>
    <row r="201" spans="6:6" s="85" customFormat="1">
      <c r="F201" s="61"/>
    </row>
    <row r="202" spans="6:6" s="85" customFormat="1">
      <c r="F202" s="61"/>
    </row>
    <row r="203" spans="6:6" s="85" customFormat="1">
      <c r="F203" s="61"/>
    </row>
    <row r="204" spans="6:6" s="85" customFormat="1">
      <c r="F204" s="61"/>
    </row>
    <row r="205" spans="6:6" s="85" customFormat="1">
      <c r="F205" s="61"/>
    </row>
    <row r="206" spans="6:6" s="85" customFormat="1">
      <c r="F206" s="61"/>
    </row>
    <row r="207" spans="6:6" s="85" customFormat="1">
      <c r="F207" s="61"/>
    </row>
    <row r="208" spans="6:6" s="85" customFormat="1">
      <c r="F208" s="61"/>
    </row>
    <row r="209" spans="6:6" s="85" customFormat="1">
      <c r="F209" s="61"/>
    </row>
    <row r="210" spans="6:6" s="85" customFormat="1">
      <c r="F210" s="61"/>
    </row>
    <row r="211" spans="6:6" s="85" customFormat="1">
      <c r="F211" s="61"/>
    </row>
    <row r="212" spans="6:6" s="85" customFormat="1">
      <c r="F212" s="61"/>
    </row>
    <row r="213" spans="6:6" s="85" customFormat="1">
      <c r="F213" s="61"/>
    </row>
    <row r="214" spans="6:6" s="85" customFormat="1">
      <c r="F214" s="61"/>
    </row>
    <row r="215" spans="6:6" s="85" customFormat="1">
      <c r="F215" s="61"/>
    </row>
    <row r="216" spans="6:6" s="85" customFormat="1">
      <c r="F216" s="61"/>
    </row>
    <row r="217" spans="6:6" s="85" customFormat="1">
      <c r="F217" s="61"/>
    </row>
    <row r="218" spans="6:6" s="85" customFormat="1">
      <c r="F218" s="61"/>
    </row>
    <row r="219" spans="6:6" s="85" customFormat="1">
      <c r="F219" s="61"/>
    </row>
    <row r="220" spans="6:6" s="85" customFormat="1">
      <c r="F220" s="61"/>
    </row>
    <row r="221" spans="6:6" s="85" customFormat="1">
      <c r="F221" s="61"/>
    </row>
    <row r="222" spans="6:6" s="85" customFormat="1">
      <c r="F222" s="61"/>
    </row>
    <row r="223" spans="6:6" s="85" customFormat="1">
      <c r="F223" s="61"/>
    </row>
    <row r="224" spans="6:6" s="85" customFormat="1">
      <c r="F224" s="61"/>
    </row>
    <row r="225" spans="6:6" s="85" customFormat="1">
      <c r="F225" s="61"/>
    </row>
    <row r="226" spans="6:6" s="85" customFormat="1">
      <c r="F226" s="61"/>
    </row>
    <row r="227" spans="6:6" s="85" customFormat="1">
      <c r="F227" s="61"/>
    </row>
    <row r="228" spans="6:6" s="85" customFormat="1">
      <c r="F228" s="61"/>
    </row>
    <row r="229" spans="6:6" s="85" customFormat="1">
      <c r="F229" s="61"/>
    </row>
    <row r="230" spans="6:6" s="85" customFormat="1">
      <c r="F230" s="61"/>
    </row>
    <row r="231" spans="6:6" s="85" customFormat="1">
      <c r="F231" s="61"/>
    </row>
    <row r="232" spans="6:6" s="85" customFormat="1">
      <c r="F232" s="61"/>
    </row>
    <row r="233" spans="6:6" s="85" customFormat="1">
      <c r="F233" s="61"/>
    </row>
    <row r="234" spans="6:6" s="85" customFormat="1">
      <c r="F234" s="61"/>
    </row>
    <row r="235" spans="6:6" s="85" customFormat="1">
      <c r="F235" s="61"/>
    </row>
    <row r="236" spans="6:6" s="85" customFormat="1">
      <c r="F236" s="61"/>
    </row>
    <row r="237" spans="6:6" s="85" customFormat="1">
      <c r="F237" s="61"/>
    </row>
    <row r="238" spans="6:6" s="85" customFormat="1">
      <c r="F238" s="61"/>
    </row>
    <row r="239" spans="6:6" s="85" customFormat="1">
      <c r="F239" s="61"/>
    </row>
    <row r="240" spans="6:6" s="85" customFormat="1">
      <c r="F240" s="61"/>
    </row>
    <row r="241" spans="6:6" s="85" customFormat="1">
      <c r="F241" s="61"/>
    </row>
    <row r="242" spans="6:6" s="85" customFormat="1">
      <c r="F242" s="61"/>
    </row>
    <row r="243" spans="6:6" s="85" customFormat="1">
      <c r="F243" s="61"/>
    </row>
    <row r="244" spans="6:6" s="85" customFormat="1">
      <c r="F244" s="61"/>
    </row>
    <row r="245" spans="6:6" s="85" customFormat="1">
      <c r="F245" s="61"/>
    </row>
    <row r="246" spans="6:6" s="85" customFormat="1">
      <c r="F246" s="61"/>
    </row>
    <row r="247" spans="6:6" s="85" customFormat="1">
      <c r="F247" s="61"/>
    </row>
    <row r="248" spans="6:6" s="85" customFormat="1">
      <c r="F248" s="61"/>
    </row>
    <row r="249" spans="6:6" s="85" customFormat="1">
      <c r="F249" s="61"/>
    </row>
    <row r="250" spans="6:6" s="85" customFormat="1">
      <c r="F250" s="61"/>
    </row>
    <row r="251" spans="6:6" s="85" customFormat="1">
      <c r="F251" s="61"/>
    </row>
    <row r="252" spans="6:6" s="85" customFormat="1">
      <c r="F252" s="61"/>
    </row>
    <row r="253" spans="6:6" s="85" customFormat="1">
      <c r="F253" s="61"/>
    </row>
    <row r="254" spans="6:6" s="85" customFormat="1">
      <c r="F254" s="61"/>
    </row>
    <row r="255" spans="6:6" s="85" customFormat="1">
      <c r="F255" s="61"/>
    </row>
    <row r="256" spans="6:6" s="85" customFormat="1">
      <c r="F256" s="61"/>
    </row>
    <row r="257" spans="6:6" s="85" customFormat="1">
      <c r="F257" s="61"/>
    </row>
    <row r="258" spans="6:6" s="85" customFormat="1">
      <c r="F258" s="61"/>
    </row>
    <row r="259" spans="6:6" s="85" customFormat="1">
      <c r="F259" s="61"/>
    </row>
    <row r="260" spans="6:6" s="85" customFormat="1">
      <c r="F260" s="61"/>
    </row>
    <row r="261" spans="6:6" s="85" customFormat="1">
      <c r="F261" s="61"/>
    </row>
    <row r="262" spans="6:6" s="85" customFormat="1">
      <c r="F262" s="61"/>
    </row>
    <row r="263" spans="6:6" s="85" customFormat="1">
      <c r="F263" s="61"/>
    </row>
    <row r="264" spans="6:6" s="85" customFormat="1">
      <c r="F264" s="61"/>
    </row>
    <row r="265" spans="6:6" s="85" customFormat="1">
      <c r="F265" s="61"/>
    </row>
    <row r="266" spans="6:6" s="85" customFormat="1">
      <c r="F266" s="61"/>
    </row>
    <row r="267" spans="6:6" s="85" customFormat="1">
      <c r="F267" s="61"/>
    </row>
    <row r="268" spans="6:6" s="85" customFormat="1">
      <c r="F268" s="61"/>
    </row>
    <row r="269" spans="6:6" s="85" customFormat="1">
      <c r="F269" s="61"/>
    </row>
    <row r="270" spans="6:6" s="85" customFormat="1">
      <c r="F270" s="61"/>
    </row>
    <row r="271" spans="6:6" s="85" customFormat="1">
      <c r="F271" s="61"/>
    </row>
    <row r="272" spans="6:6" s="85" customFormat="1">
      <c r="F272" s="61"/>
    </row>
    <row r="273" spans="6:6" s="85" customFormat="1">
      <c r="F273" s="61"/>
    </row>
    <row r="274" spans="6:6" s="85" customFormat="1">
      <c r="F274" s="61"/>
    </row>
    <row r="275" spans="6:6" s="85" customFormat="1">
      <c r="F275" s="61"/>
    </row>
    <row r="276" spans="6:6" s="85" customFormat="1">
      <c r="F276" s="61"/>
    </row>
    <row r="277" spans="6:6" s="85" customFormat="1">
      <c r="F277" s="61"/>
    </row>
    <row r="278" spans="6:6" s="85" customFormat="1">
      <c r="F278" s="61"/>
    </row>
    <row r="279" spans="6:6" s="85" customFormat="1">
      <c r="F279" s="61"/>
    </row>
    <row r="280" spans="6:6" s="85" customFormat="1">
      <c r="F280" s="61"/>
    </row>
    <row r="281" spans="6:6" s="85" customFormat="1">
      <c r="F281" s="61"/>
    </row>
    <row r="282" spans="6:6" s="85" customFormat="1">
      <c r="F282" s="61"/>
    </row>
    <row r="283" spans="6:6" s="85" customFormat="1">
      <c r="F283" s="61"/>
    </row>
    <row r="284" spans="6:6" s="85" customFormat="1">
      <c r="F284" s="61"/>
    </row>
    <row r="285" spans="6:6" s="85" customFormat="1">
      <c r="F285" s="61"/>
    </row>
    <row r="286" spans="6:6" s="85" customFormat="1">
      <c r="F286" s="61"/>
    </row>
    <row r="287" spans="6:6" s="85" customFormat="1">
      <c r="F287" s="61"/>
    </row>
    <row r="288" spans="6:6" s="85" customFormat="1">
      <c r="F288" s="61"/>
    </row>
    <row r="289" spans="6:6" s="85" customFormat="1">
      <c r="F289" s="61"/>
    </row>
    <row r="290" spans="6:6" s="85" customFormat="1">
      <c r="F290" s="61"/>
    </row>
    <row r="291" spans="6:6" s="85" customFormat="1">
      <c r="F291" s="61"/>
    </row>
    <row r="292" spans="6:6" s="85" customFormat="1">
      <c r="F292" s="61"/>
    </row>
    <row r="293" spans="6:6" s="85" customFormat="1">
      <c r="F293" s="61"/>
    </row>
    <row r="294" spans="6:6" s="85" customFormat="1">
      <c r="F294" s="61"/>
    </row>
    <row r="295" spans="6:6" s="85" customFormat="1">
      <c r="F295" s="61"/>
    </row>
    <row r="296" spans="6:6" s="85" customFormat="1">
      <c r="F296" s="61"/>
    </row>
    <row r="297" spans="6:6" s="85" customFormat="1">
      <c r="F297" s="61"/>
    </row>
    <row r="298" spans="6:6" s="85" customFormat="1">
      <c r="F298" s="61"/>
    </row>
    <row r="299" spans="6:6" s="85" customFormat="1">
      <c r="F299" s="61"/>
    </row>
    <row r="300" spans="6:6" s="85" customFormat="1">
      <c r="F300" s="61"/>
    </row>
    <row r="301" spans="6:6" s="85" customFormat="1">
      <c r="F301" s="61"/>
    </row>
    <row r="302" spans="6:6" s="85" customFormat="1">
      <c r="F302" s="61"/>
    </row>
    <row r="303" spans="6:6" s="85" customFormat="1">
      <c r="F303" s="61"/>
    </row>
    <row r="304" spans="6:6" s="85" customFormat="1">
      <c r="F304" s="61"/>
    </row>
    <row r="305" spans="6:6" s="85" customFormat="1">
      <c r="F305" s="61"/>
    </row>
    <row r="306" spans="6:6" s="85" customFormat="1">
      <c r="F306" s="61"/>
    </row>
    <row r="307" spans="6:6" s="85" customFormat="1">
      <c r="F307" s="61"/>
    </row>
    <row r="308" spans="6:6" s="85" customFormat="1">
      <c r="F308" s="61"/>
    </row>
    <row r="309" spans="6:6" s="85" customFormat="1">
      <c r="F309" s="61"/>
    </row>
    <row r="310" spans="6:6" s="85" customFormat="1">
      <c r="F310" s="61"/>
    </row>
    <row r="311" spans="6:6" s="85" customFormat="1">
      <c r="F311" s="61"/>
    </row>
    <row r="312" spans="6:6" s="85" customFormat="1">
      <c r="F312" s="61"/>
    </row>
    <row r="313" spans="6:6" s="85" customFormat="1">
      <c r="F313" s="61"/>
    </row>
    <row r="314" spans="6:6" s="85" customFormat="1">
      <c r="F314" s="61"/>
    </row>
    <row r="315" spans="6:6" s="85" customFormat="1">
      <c r="F315" s="61"/>
    </row>
    <row r="316" spans="6:6" s="85" customFormat="1">
      <c r="F316" s="61"/>
    </row>
    <row r="317" spans="6:6" s="85" customFormat="1">
      <c r="F317" s="61"/>
    </row>
    <row r="318" spans="6:6" s="85" customFormat="1">
      <c r="F318" s="61"/>
    </row>
    <row r="319" spans="6:6" s="85" customFormat="1">
      <c r="F319" s="61"/>
    </row>
    <row r="320" spans="6:6" s="85" customFormat="1">
      <c r="F320" s="61"/>
    </row>
    <row r="321" spans="6:6" s="85" customFormat="1">
      <c r="F321" s="61"/>
    </row>
    <row r="322" spans="6:6" s="85" customFormat="1">
      <c r="F322" s="61"/>
    </row>
    <row r="323" spans="6:6" s="85" customFormat="1">
      <c r="F323" s="61"/>
    </row>
    <row r="324" spans="6:6" s="85" customFormat="1">
      <c r="F324" s="61"/>
    </row>
    <row r="325" spans="6:6" s="85" customFormat="1">
      <c r="F325" s="61"/>
    </row>
    <row r="326" spans="6:6" s="85" customFormat="1">
      <c r="F326" s="61"/>
    </row>
    <row r="327" spans="6:6" s="85" customFormat="1">
      <c r="F327" s="61"/>
    </row>
    <row r="328" spans="6:6" s="85" customFormat="1">
      <c r="F328" s="61"/>
    </row>
    <row r="329" spans="6:6" s="85" customFormat="1">
      <c r="F329" s="61"/>
    </row>
    <row r="330" spans="6:6" s="85" customFormat="1">
      <c r="F330" s="61"/>
    </row>
    <row r="331" spans="6:6" s="85" customFormat="1">
      <c r="F331" s="61"/>
    </row>
    <row r="332" spans="6:6" s="85" customFormat="1">
      <c r="F332" s="61"/>
    </row>
    <row r="333" spans="6:6" s="85" customFormat="1">
      <c r="F333" s="61"/>
    </row>
    <row r="334" spans="6:6" s="85" customFormat="1">
      <c r="F334" s="61"/>
    </row>
    <row r="335" spans="6:6" s="85" customFormat="1">
      <c r="F335" s="61"/>
    </row>
    <row r="336" spans="6:6" s="85" customFormat="1">
      <c r="F336" s="61"/>
    </row>
    <row r="337" spans="6:6" s="85" customFormat="1">
      <c r="F337" s="61"/>
    </row>
    <row r="338" spans="6:6" s="85" customFormat="1">
      <c r="F338" s="61"/>
    </row>
    <row r="339" spans="6:6" s="85" customFormat="1">
      <c r="F339" s="61"/>
    </row>
    <row r="340" spans="6:6" s="85" customFormat="1">
      <c r="F340" s="61"/>
    </row>
    <row r="341" spans="6:6" s="85" customFormat="1">
      <c r="F341" s="61"/>
    </row>
    <row r="342" spans="6:6" s="85" customFormat="1">
      <c r="F342" s="61"/>
    </row>
    <row r="343" spans="6:6" s="85" customFormat="1">
      <c r="F343" s="61"/>
    </row>
    <row r="344" spans="6:6" s="85" customFormat="1">
      <c r="F344" s="61"/>
    </row>
    <row r="345" spans="6:6" s="85" customFormat="1">
      <c r="F345" s="61"/>
    </row>
    <row r="346" spans="6:6" s="85" customFormat="1">
      <c r="F346" s="61"/>
    </row>
    <row r="347" spans="6:6" s="85" customFormat="1">
      <c r="F347" s="61"/>
    </row>
    <row r="348" spans="6:6" s="85" customFormat="1">
      <c r="F348" s="61"/>
    </row>
    <row r="349" spans="6:6" s="85" customFormat="1">
      <c r="F349" s="61"/>
    </row>
    <row r="350" spans="6:6" s="85" customFormat="1">
      <c r="F350" s="61"/>
    </row>
    <row r="351" spans="6:6" s="85" customFormat="1">
      <c r="F351" s="61"/>
    </row>
    <row r="352" spans="6:6" s="85" customFormat="1">
      <c r="F352" s="61"/>
    </row>
    <row r="353" spans="6:6" s="85" customFormat="1">
      <c r="F353" s="61"/>
    </row>
    <row r="354" spans="6:6" s="85" customFormat="1">
      <c r="F354" s="61"/>
    </row>
    <row r="355" spans="6:6" s="85" customFormat="1">
      <c r="F355" s="61"/>
    </row>
    <row r="356" spans="6:6" s="85" customFormat="1">
      <c r="F356" s="61"/>
    </row>
    <row r="357" spans="6:6" s="85" customFormat="1">
      <c r="F357" s="61"/>
    </row>
    <row r="358" spans="6:6" s="85" customFormat="1">
      <c r="F358" s="61"/>
    </row>
    <row r="359" spans="6:6" s="85" customFormat="1">
      <c r="F359" s="61"/>
    </row>
    <row r="360" spans="6:6" s="85" customFormat="1">
      <c r="F360" s="61"/>
    </row>
    <row r="361" spans="6:6" s="85" customFormat="1">
      <c r="F361" s="61"/>
    </row>
    <row r="362" spans="6:6" s="85" customFormat="1">
      <c r="F362" s="61"/>
    </row>
    <row r="363" spans="6:6" s="85" customFormat="1">
      <c r="F363" s="61"/>
    </row>
    <row r="364" spans="6:6" s="85" customFormat="1">
      <c r="F364" s="61"/>
    </row>
    <row r="365" spans="6:6" s="85" customFormat="1">
      <c r="F365" s="61"/>
    </row>
    <row r="366" spans="6:6" s="85" customFormat="1">
      <c r="F366" s="61"/>
    </row>
    <row r="367" spans="6:6" s="85" customFormat="1">
      <c r="F367" s="61"/>
    </row>
    <row r="368" spans="6:6" s="85" customFormat="1">
      <c r="F368" s="61"/>
    </row>
    <row r="369" spans="6:6" s="85" customFormat="1">
      <c r="F369" s="61"/>
    </row>
    <row r="370" spans="6:6" s="85" customFormat="1">
      <c r="F370" s="61"/>
    </row>
    <row r="371" spans="6:6" s="85" customFormat="1">
      <c r="F371" s="61"/>
    </row>
    <row r="372" spans="6:6" s="85" customFormat="1">
      <c r="F372" s="61"/>
    </row>
    <row r="373" spans="6:6" s="85" customFormat="1">
      <c r="F373" s="61"/>
    </row>
    <row r="374" spans="6:6" s="85" customFormat="1">
      <c r="F374" s="61"/>
    </row>
    <row r="375" spans="6:6" s="85" customFormat="1">
      <c r="F375" s="61"/>
    </row>
    <row r="376" spans="6:6" s="85" customFormat="1">
      <c r="F376" s="61"/>
    </row>
    <row r="377" spans="6:6" s="85" customFormat="1">
      <c r="F377" s="61"/>
    </row>
    <row r="378" spans="6:6" s="85" customFormat="1">
      <c r="F378" s="61"/>
    </row>
    <row r="379" spans="6:6" s="85" customFormat="1">
      <c r="F379" s="61"/>
    </row>
    <row r="380" spans="6:6" s="85" customFormat="1">
      <c r="F380" s="61"/>
    </row>
    <row r="381" spans="6:6" s="85" customFormat="1">
      <c r="F381" s="61"/>
    </row>
    <row r="382" spans="6:6" s="85" customFormat="1">
      <c r="F382" s="61"/>
    </row>
    <row r="383" spans="6:6" s="85" customFormat="1">
      <c r="F383" s="61"/>
    </row>
    <row r="384" spans="6:6" s="85" customFormat="1">
      <c r="F384" s="61"/>
    </row>
    <row r="385" spans="6:6" s="85" customFormat="1">
      <c r="F385" s="61"/>
    </row>
    <row r="386" spans="6:6" s="85" customFormat="1">
      <c r="F386" s="61"/>
    </row>
    <row r="387" spans="6:6" s="85" customFormat="1">
      <c r="F387" s="61"/>
    </row>
    <row r="388" spans="6:6" s="85" customFormat="1">
      <c r="F388" s="61"/>
    </row>
    <row r="389" spans="6:6" s="85" customFormat="1">
      <c r="F389" s="61"/>
    </row>
    <row r="390" spans="6:6" s="85" customFormat="1">
      <c r="F390" s="61"/>
    </row>
    <row r="391" spans="6:6" s="85" customFormat="1">
      <c r="F391" s="61"/>
    </row>
    <row r="392" spans="6:6" s="85" customFormat="1">
      <c r="F392" s="61"/>
    </row>
    <row r="393" spans="6:6" s="85" customFormat="1">
      <c r="F393" s="61"/>
    </row>
    <row r="394" spans="6:6" s="85" customFormat="1">
      <c r="F394" s="61"/>
    </row>
    <row r="395" spans="6:6" s="85" customFormat="1">
      <c r="F395" s="61"/>
    </row>
    <row r="396" spans="6:6" s="85" customFormat="1">
      <c r="F396" s="61"/>
    </row>
    <row r="397" spans="6:6" s="85" customFormat="1">
      <c r="F397" s="61"/>
    </row>
    <row r="398" spans="6:6" s="85" customFormat="1">
      <c r="F398" s="61"/>
    </row>
    <row r="399" spans="6:6" s="85" customFormat="1">
      <c r="F399" s="61"/>
    </row>
    <row r="400" spans="6:6" s="85" customFormat="1">
      <c r="F400" s="61"/>
    </row>
    <row r="401" spans="6:6" s="85" customFormat="1">
      <c r="F401" s="61"/>
    </row>
    <row r="402" spans="6:6" s="85" customFormat="1">
      <c r="F402" s="61"/>
    </row>
    <row r="403" spans="6:6" s="85" customFormat="1">
      <c r="F403" s="61"/>
    </row>
    <row r="404" spans="6:6" s="85" customFormat="1">
      <c r="F404" s="61"/>
    </row>
    <row r="405" spans="6:6" s="85" customFormat="1">
      <c r="F405" s="61"/>
    </row>
    <row r="406" spans="6:6" s="85" customFormat="1">
      <c r="F406" s="61"/>
    </row>
    <row r="407" spans="6:6" s="85" customFormat="1">
      <c r="F407" s="61"/>
    </row>
    <row r="408" spans="6:6" s="85" customFormat="1">
      <c r="F408" s="61"/>
    </row>
    <row r="409" spans="6:6" s="85" customFormat="1">
      <c r="F409" s="61"/>
    </row>
    <row r="410" spans="6:6" s="85" customFormat="1">
      <c r="F410" s="61"/>
    </row>
    <row r="411" spans="6:6" s="85" customFormat="1">
      <c r="F411" s="61"/>
    </row>
    <row r="412" spans="6:6" s="85" customFormat="1">
      <c r="F412" s="61"/>
    </row>
    <row r="413" spans="6:6" s="85" customFormat="1">
      <c r="F413" s="61"/>
    </row>
    <row r="414" spans="6:6" s="85" customFormat="1">
      <c r="F414" s="61"/>
    </row>
    <row r="415" spans="6:6" s="85" customFormat="1">
      <c r="F415" s="61"/>
    </row>
    <row r="416" spans="6:6" s="85" customFormat="1">
      <c r="F416" s="61"/>
    </row>
    <row r="417" spans="6:6" s="85" customFormat="1">
      <c r="F417" s="61"/>
    </row>
    <row r="418" spans="6:6" s="85" customFormat="1">
      <c r="F418" s="61"/>
    </row>
    <row r="419" spans="6:6" s="85" customFormat="1">
      <c r="F419" s="61"/>
    </row>
    <row r="420" spans="6:6" s="85" customFormat="1">
      <c r="F420" s="61"/>
    </row>
    <row r="421" spans="6:6" s="85" customFormat="1">
      <c r="F421" s="61"/>
    </row>
    <row r="422" spans="6:6" s="85" customFormat="1">
      <c r="F422" s="61"/>
    </row>
    <row r="423" spans="6:6" s="85" customFormat="1">
      <c r="F423" s="61"/>
    </row>
    <row r="424" spans="6:6" s="85" customFormat="1">
      <c r="F424" s="61"/>
    </row>
    <row r="425" spans="6:6" s="85" customFormat="1">
      <c r="F425" s="61"/>
    </row>
    <row r="426" spans="6:6" s="85" customFormat="1">
      <c r="F426" s="61"/>
    </row>
    <row r="427" spans="6:6" s="85" customFormat="1">
      <c r="F427" s="61"/>
    </row>
    <row r="428" spans="6:6" s="85" customFormat="1">
      <c r="F428" s="61"/>
    </row>
    <row r="429" spans="6:6" s="85" customFormat="1">
      <c r="F429" s="61"/>
    </row>
    <row r="430" spans="6:6" s="85" customFormat="1">
      <c r="F430" s="61"/>
    </row>
    <row r="431" spans="6:6" s="85" customFormat="1">
      <c r="F431" s="61"/>
    </row>
    <row r="432" spans="6:6" s="85" customFormat="1">
      <c r="F432" s="61"/>
    </row>
    <row r="433" spans="6:6" s="85" customFormat="1">
      <c r="F433" s="61"/>
    </row>
    <row r="434" spans="6:6" s="85" customFormat="1">
      <c r="F434" s="61"/>
    </row>
    <row r="435" spans="6:6" s="85" customFormat="1">
      <c r="F435" s="61"/>
    </row>
    <row r="436" spans="6:6" s="85" customFormat="1">
      <c r="F436" s="61"/>
    </row>
    <row r="437" spans="6:6" s="85" customFormat="1">
      <c r="F437" s="61"/>
    </row>
    <row r="438" spans="6:6" s="85" customFormat="1">
      <c r="F438" s="61"/>
    </row>
    <row r="439" spans="6:6" s="85" customFormat="1">
      <c r="F439" s="61"/>
    </row>
    <row r="440" spans="6:6" s="85" customFormat="1">
      <c r="F440" s="61"/>
    </row>
    <row r="441" spans="6:6" s="85" customFormat="1">
      <c r="F441" s="61"/>
    </row>
    <row r="442" spans="6:6" s="85" customFormat="1">
      <c r="F442" s="61"/>
    </row>
    <row r="443" spans="6:6" s="85" customFormat="1">
      <c r="F443" s="61"/>
    </row>
    <row r="444" spans="6:6" s="85" customFormat="1">
      <c r="F444" s="61"/>
    </row>
    <row r="445" spans="6:6" s="85" customFormat="1">
      <c r="F445" s="61"/>
    </row>
    <row r="446" spans="6:6" s="85" customFormat="1">
      <c r="F446" s="61"/>
    </row>
    <row r="447" spans="6:6" s="85" customFormat="1">
      <c r="F447" s="61"/>
    </row>
    <row r="448" spans="6:6" s="85" customFormat="1">
      <c r="F448" s="61"/>
    </row>
    <row r="449" spans="6:6" s="85" customFormat="1">
      <c r="F449" s="61"/>
    </row>
    <row r="450" spans="6:6" s="85" customFormat="1">
      <c r="F450" s="61"/>
    </row>
    <row r="451" spans="6:6" s="85" customFormat="1">
      <c r="F451" s="61"/>
    </row>
    <row r="452" spans="6:6" s="85" customFormat="1">
      <c r="F452" s="61"/>
    </row>
    <row r="453" spans="6:6" s="85" customFormat="1">
      <c r="F453" s="61"/>
    </row>
    <row r="454" spans="6:6" s="85" customFormat="1">
      <c r="F454" s="61"/>
    </row>
    <row r="455" spans="6:6" s="85" customFormat="1">
      <c r="F455" s="61"/>
    </row>
    <row r="456" spans="6:6" s="85" customFormat="1">
      <c r="F456" s="61"/>
    </row>
    <row r="457" spans="6:6" s="85" customFormat="1">
      <c r="F457" s="61"/>
    </row>
    <row r="458" spans="6:6" s="85" customFormat="1">
      <c r="F458" s="61"/>
    </row>
    <row r="459" spans="6:6" s="85" customFormat="1">
      <c r="F459" s="61"/>
    </row>
    <row r="460" spans="6:6" s="85" customFormat="1">
      <c r="F460" s="61"/>
    </row>
    <row r="461" spans="6:6" s="85" customFormat="1">
      <c r="F461" s="61"/>
    </row>
    <row r="462" spans="6:6" s="85" customFormat="1">
      <c r="F462" s="61"/>
    </row>
    <row r="463" spans="6:6" s="85" customFormat="1">
      <c r="F463" s="61"/>
    </row>
    <row r="464" spans="6:6" s="85" customFormat="1">
      <c r="F464" s="61"/>
    </row>
    <row r="465" spans="6:6" s="85" customFormat="1">
      <c r="F465" s="61"/>
    </row>
    <row r="466" spans="6:6" s="85" customFormat="1">
      <c r="F466" s="61"/>
    </row>
    <row r="467" spans="6:6" s="85" customFormat="1">
      <c r="F467" s="61"/>
    </row>
    <row r="468" spans="6:6" s="85" customFormat="1">
      <c r="F468" s="61"/>
    </row>
    <row r="469" spans="6:6" s="85" customFormat="1">
      <c r="F469" s="61"/>
    </row>
    <row r="470" spans="6:6" s="85" customFormat="1">
      <c r="F470" s="61"/>
    </row>
    <row r="471" spans="6:6" s="85" customFormat="1">
      <c r="F471" s="61"/>
    </row>
    <row r="472" spans="6:6" s="85" customFormat="1">
      <c r="F472" s="61"/>
    </row>
    <row r="473" spans="6:6" s="85" customFormat="1">
      <c r="F473" s="61"/>
    </row>
    <row r="474" spans="6:6" s="85" customFormat="1">
      <c r="F474" s="61"/>
    </row>
    <row r="475" spans="6:6" s="85" customFormat="1">
      <c r="F475" s="61"/>
    </row>
    <row r="476" spans="6:6" s="85" customFormat="1">
      <c r="F476" s="61"/>
    </row>
    <row r="477" spans="6:6" s="85" customFormat="1">
      <c r="F477" s="61"/>
    </row>
    <row r="478" spans="6:6" s="85" customFormat="1">
      <c r="F478" s="61"/>
    </row>
    <row r="479" spans="6:6" s="85" customFormat="1">
      <c r="F479" s="61"/>
    </row>
    <row r="480" spans="6:6" s="85" customFormat="1">
      <c r="F480" s="61"/>
    </row>
    <row r="481" spans="6:6" s="85" customFormat="1">
      <c r="F481" s="61"/>
    </row>
    <row r="482" spans="6:6" s="85" customFormat="1">
      <c r="F482" s="61"/>
    </row>
    <row r="483" spans="6:6" s="85" customFormat="1">
      <c r="F483" s="61"/>
    </row>
    <row r="484" spans="6:6" s="85" customFormat="1">
      <c r="F484" s="61"/>
    </row>
    <row r="485" spans="6:6" s="85" customFormat="1">
      <c r="F485" s="61"/>
    </row>
    <row r="486" spans="6:6" s="85" customFormat="1">
      <c r="F486" s="61"/>
    </row>
    <row r="487" spans="6:6" s="85" customFormat="1">
      <c r="F487" s="61"/>
    </row>
    <row r="488" spans="6:6" s="85" customFormat="1">
      <c r="F488" s="61"/>
    </row>
    <row r="489" spans="6:6" s="85" customFormat="1">
      <c r="F489" s="61"/>
    </row>
    <row r="490" spans="6:6" s="85" customFormat="1">
      <c r="F490" s="61"/>
    </row>
    <row r="491" spans="6:6" s="85" customFormat="1">
      <c r="F491" s="61"/>
    </row>
    <row r="492" spans="6:6" s="85" customFormat="1">
      <c r="F492" s="61"/>
    </row>
    <row r="493" spans="6:6" s="85" customFormat="1">
      <c r="F493" s="61"/>
    </row>
    <row r="494" spans="6:6" s="85" customFormat="1">
      <c r="F494" s="61"/>
    </row>
    <row r="495" spans="6:6" s="85" customFormat="1">
      <c r="F495" s="61"/>
    </row>
    <row r="496" spans="6:6" s="85" customFormat="1">
      <c r="F496" s="61"/>
    </row>
    <row r="497" spans="6:6" s="85" customFormat="1">
      <c r="F497" s="61"/>
    </row>
    <row r="498" spans="6:6" s="85" customFormat="1">
      <c r="F498" s="61"/>
    </row>
    <row r="499" spans="6:6" s="85" customFormat="1">
      <c r="F499" s="61"/>
    </row>
    <row r="500" spans="6:6" s="85" customFormat="1">
      <c r="F500" s="61"/>
    </row>
    <row r="501" spans="6:6" s="85" customFormat="1">
      <c r="F501" s="61"/>
    </row>
    <row r="502" spans="6:6" s="85" customFormat="1">
      <c r="F502" s="61"/>
    </row>
    <row r="503" spans="6:6" s="85" customFormat="1">
      <c r="F503" s="61"/>
    </row>
    <row r="504" spans="6:6" s="85" customFormat="1">
      <c r="F504" s="61"/>
    </row>
    <row r="505" spans="6:6" s="85" customFormat="1">
      <c r="F505" s="61"/>
    </row>
    <row r="506" spans="6:6" s="85" customFormat="1">
      <c r="F506" s="61"/>
    </row>
    <row r="507" spans="6:6" s="85" customFormat="1">
      <c r="F507" s="61"/>
    </row>
    <row r="508" spans="6:6" s="85" customFormat="1">
      <c r="F508" s="61"/>
    </row>
    <row r="509" spans="6:6" s="85" customFormat="1">
      <c r="F509" s="61"/>
    </row>
    <row r="510" spans="6:6" s="85" customFormat="1">
      <c r="F510" s="61"/>
    </row>
    <row r="511" spans="6:6" s="85" customFormat="1">
      <c r="F511" s="61"/>
    </row>
    <row r="512" spans="6:6" s="85" customFormat="1">
      <c r="F512" s="61"/>
    </row>
    <row r="513" spans="6:6" s="85" customFormat="1">
      <c r="F513" s="61"/>
    </row>
    <row r="514" spans="6:6" s="85" customFormat="1">
      <c r="F514" s="61"/>
    </row>
    <row r="515" spans="6:6" s="85" customFormat="1">
      <c r="F515" s="61"/>
    </row>
    <row r="516" spans="6:6" s="85" customFormat="1">
      <c r="F516" s="61"/>
    </row>
    <row r="517" spans="6:6" s="85" customFormat="1">
      <c r="F517" s="61"/>
    </row>
    <row r="518" spans="6:6" s="85" customFormat="1">
      <c r="F518" s="61"/>
    </row>
    <row r="519" spans="6:6" s="85" customFormat="1">
      <c r="F519" s="61"/>
    </row>
    <row r="520" spans="6:6" s="85" customFormat="1">
      <c r="F520" s="61"/>
    </row>
    <row r="521" spans="6:6" s="85" customFormat="1">
      <c r="F521" s="61"/>
    </row>
    <row r="522" spans="6:6" s="85" customFormat="1">
      <c r="F522" s="61"/>
    </row>
    <row r="523" spans="6:6" s="85" customFormat="1">
      <c r="F523" s="61"/>
    </row>
    <row r="524" spans="6:6" s="85" customFormat="1">
      <c r="F524" s="61"/>
    </row>
    <row r="525" spans="6:6" s="85" customFormat="1">
      <c r="F525" s="61"/>
    </row>
    <row r="526" spans="6:6" s="85" customFormat="1">
      <c r="F526" s="61"/>
    </row>
    <row r="527" spans="6:6" s="85" customFormat="1">
      <c r="F527" s="61"/>
    </row>
    <row r="528" spans="6:6" s="85" customFormat="1">
      <c r="F528" s="61"/>
    </row>
    <row r="529" spans="6:6" s="85" customFormat="1">
      <c r="F529" s="61"/>
    </row>
    <row r="530" spans="6:6" s="85" customFormat="1">
      <c r="F530" s="61"/>
    </row>
    <row r="531" spans="6:6" s="85" customFormat="1">
      <c r="F531" s="61"/>
    </row>
    <row r="532" spans="6:6" s="85" customFormat="1">
      <c r="F532" s="61"/>
    </row>
    <row r="533" spans="6:6" s="85" customFormat="1">
      <c r="F533" s="61"/>
    </row>
    <row r="534" spans="6:6" s="85" customFormat="1">
      <c r="F534" s="61"/>
    </row>
    <row r="535" spans="6:6" s="85" customFormat="1">
      <c r="F535" s="61"/>
    </row>
    <row r="536" spans="6:6" s="85" customFormat="1">
      <c r="F536" s="61"/>
    </row>
    <row r="537" spans="6:6" s="85" customFormat="1">
      <c r="F537" s="61"/>
    </row>
    <row r="538" spans="6:6" s="85" customFormat="1">
      <c r="F538" s="61"/>
    </row>
    <row r="539" spans="6:6" s="85" customFormat="1">
      <c r="F539" s="61"/>
    </row>
    <row r="540" spans="6:6" s="85" customFormat="1">
      <c r="F540" s="61"/>
    </row>
    <row r="541" spans="6:6" s="85" customFormat="1">
      <c r="F541" s="61"/>
    </row>
    <row r="542" spans="6:6" s="85" customFormat="1">
      <c r="F542" s="61"/>
    </row>
    <row r="543" spans="6:6" s="85" customFormat="1">
      <c r="F543" s="61"/>
    </row>
    <row r="544" spans="6:6" s="85" customFormat="1">
      <c r="F544" s="61"/>
    </row>
    <row r="545" spans="6:6" s="85" customFormat="1">
      <c r="F545" s="61"/>
    </row>
    <row r="546" spans="6:6" s="85" customFormat="1">
      <c r="F546" s="61"/>
    </row>
    <row r="547" spans="6:6" s="85" customFormat="1">
      <c r="F547" s="61"/>
    </row>
    <row r="548" spans="6:6" s="85" customFormat="1">
      <c r="F548" s="61"/>
    </row>
    <row r="549" spans="6:6" s="85" customFormat="1">
      <c r="F549" s="61"/>
    </row>
    <row r="550" spans="6:6" s="85" customFormat="1">
      <c r="F550" s="61"/>
    </row>
    <row r="551" spans="6:6" s="85" customFormat="1">
      <c r="F551" s="61"/>
    </row>
    <row r="552" spans="6:6" s="85" customFormat="1">
      <c r="F552" s="61"/>
    </row>
    <row r="553" spans="6:6" s="85" customFormat="1">
      <c r="F553" s="61"/>
    </row>
    <row r="554" spans="6:6" s="85" customFormat="1">
      <c r="F554" s="61"/>
    </row>
    <row r="555" spans="6:6" s="85" customFormat="1">
      <c r="F555" s="61"/>
    </row>
    <row r="556" spans="6:6" s="85" customFormat="1">
      <c r="F556" s="61"/>
    </row>
    <row r="557" spans="6:6" s="85" customFormat="1">
      <c r="F557" s="61"/>
    </row>
    <row r="558" spans="6:6" s="85" customFormat="1">
      <c r="F558" s="61"/>
    </row>
    <row r="559" spans="6:6" s="85" customFormat="1">
      <c r="F559" s="61"/>
    </row>
    <row r="560" spans="6:6" s="85" customFormat="1">
      <c r="F560" s="61"/>
    </row>
    <row r="561" spans="6:6" s="85" customFormat="1">
      <c r="F561" s="61"/>
    </row>
    <row r="562" spans="6:6" s="85" customFormat="1">
      <c r="F562" s="61"/>
    </row>
    <row r="563" spans="6:6" s="85" customFormat="1">
      <c r="F563" s="61"/>
    </row>
    <row r="564" spans="6:6" s="85" customFormat="1">
      <c r="F564" s="61"/>
    </row>
    <row r="565" spans="6:6" s="85" customFormat="1">
      <c r="F565" s="61"/>
    </row>
    <row r="566" spans="6:6" s="85" customFormat="1">
      <c r="F566" s="61"/>
    </row>
    <row r="567" spans="6:6" s="85" customFormat="1">
      <c r="F567" s="61"/>
    </row>
    <row r="568" spans="6:6" s="85" customFormat="1">
      <c r="F568" s="61"/>
    </row>
    <row r="569" spans="6:6" s="85" customFormat="1">
      <c r="F569" s="61"/>
    </row>
    <row r="570" spans="6:6" s="85" customFormat="1">
      <c r="F570" s="61"/>
    </row>
    <row r="571" spans="6:6" s="85" customFormat="1">
      <c r="F571" s="61"/>
    </row>
    <row r="572" spans="6:6" s="85" customFormat="1">
      <c r="F572" s="61"/>
    </row>
    <row r="573" spans="6:6" s="85" customFormat="1">
      <c r="F573" s="61"/>
    </row>
    <row r="574" spans="6:6" s="85" customFormat="1">
      <c r="F574" s="61"/>
    </row>
    <row r="575" spans="6:6" s="85" customFormat="1">
      <c r="F575" s="61"/>
    </row>
    <row r="576" spans="6:6" s="85" customFormat="1">
      <c r="F576" s="61"/>
    </row>
    <row r="577" spans="6:6" s="85" customFormat="1">
      <c r="F577" s="61"/>
    </row>
    <row r="578" spans="6:6" s="85" customFormat="1">
      <c r="F578" s="61"/>
    </row>
    <row r="579" spans="6:6" s="85" customFormat="1">
      <c r="F579" s="61"/>
    </row>
    <row r="580" spans="6:6" s="85" customFormat="1">
      <c r="F580" s="61"/>
    </row>
    <row r="581" spans="6:6" s="85" customFormat="1">
      <c r="F581" s="61"/>
    </row>
    <row r="582" spans="6:6" s="85" customFormat="1">
      <c r="F582" s="61"/>
    </row>
    <row r="583" spans="6:6" s="85" customFormat="1">
      <c r="F583" s="61"/>
    </row>
    <row r="584" spans="6:6" s="85" customFormat="1">
      <c r="F584" s="61"/>
    </row>
    <row r="585" spans="6:6" s="85" customFormat="1">
      <c r="F585" s="61"/>
    </row>
    <row r="586" spans="6:6" s="85" customFormat="1">
      <c r="F586" s="61"/>
    </row>
    <row r="587" spans="6:6" s="85" customFormat="1">
      <c r="F587" s="61"/>
    </row>
    <row r="588" spans="6:6" s="85" customFormat="1">
      <c r="F588" s="61"/>
    </row>
    <row r="589" spans="6:6" s="85" customFormat="1">
      <c r="F589" s="61"/>
    </row>
    <row r="590" spans="6:6" s="85" customFormat="1">
      <c r="F590" s="61"/>
    </row>
    <row r="591" spans="6:6" s="85" customFormat="1">
      <c r="F591" s="61"/>
    </row>
    <row r="592" spans="6:6" s="85" customFormat="1">
      <c r="F592" s="61"/>
    </row>
    <row r="593" spans="6:6" s="85" customFormat="1">
      <c r="F593" s="61"/>
    </row>
    <row r="594" spans="6:6" s="85" customFormat="1">
      <c r="F594" s="61"/>
    </row>
    <row r="595" spans="6:6" s="85" customFormat="1">
      <c r="F595" s="61"/>
    </row>
    <row r="596" spans="6:6" s="85" customFormat="1">
      <c r="F596" s="61"/>
    </row>
    <row r="597" spans="6:6" s="85" customFormat="1">
      <c r="F597" s="61"/>
    </row>
    <row r="598" spans="6:6" s="85" customFormat="1">
      <c r="F598" s="61"/>
    </row>
    <row r="599" spans="6:6" s="85" customFormat="1">
      <c r="F599" s="61"/>
    </row>
    <row r="600" spans="6:6" s="85" customFormat="1">
      <c r="F600" s="61"/>
    </row>
    <row r="601" spans="6:6" s="85" customFormat="1">
      <c r="F601" s="61"/>
    </row>
    <row r="602" spans="6:6" s="85" customFormat="1">
      <c r="F602" s="61"/>
    </row>
    <row r="603" spans="6:6" s="85" customFormat="1">
      <c r="F603" s="61"/>
    </row>
    <row r="604" spans="6:6" s="85" customFormat="1">
      <c r="F604" s="61"/>
    </row>
    <row r="605" spans="6:6" s="85" customFormat="1">
      <c r="F605" s="61"/>
    </row>
    <row r="606" spans="6:6" s="85" customFormat="1">
      <c r="F606" s="61"/>
    </row>
    <row r="607" spans="6:6" s="85" customFormat="1">
      <c r="F607" s="61"/>
    </row>
    <row r="608" spans="6:6" s="85" customFormat="1">
      <c r="F608" s="61"/>
    </row>
    <row r="609" spans="6:6" s="85" customFormat="1">
      <c r="F609" s="61"/>
    </row>
    <row r="610" spans="6:6" s="85" customFormat="1">
      <c r="F610" s="61"/>
    </row>
    <row r="611" spans="6:6" s="85" customFormat="1">
      <c r="F611" s="61"/>
    </row>
    <row r="612" spans="6:6" s="85" customFormat="1">
      <c r="F612" s="61"/>
    </row>
    <row r="613" spans="6:6" s="85" customFormat="1">
      <c r="F613" s="61"/>
    </row>
    <row r="614" spans="6:6" s="85" customFormat="1">
      <c r="F614" s="61"/>
    </row>
    <row r="615" spans="6:6" s="85" customFormat="1">
      <c r="F615" s="61"/>
    </row>
    <row r="616" spans="6:6" s="85" customFormat="1">
      <c r="F616" s="61"/>
    </row>
    <row r="617" spans="6:6" s="85" customFormat="1">
      <c r="F617" s="61"/>
    </row>
    <row r="618" spans="6:6" s="85" customFormat="1">
      <c r="F618" s="61"/>
    </row>
    <row r="619" spans="6:6" s="85" customFormat="1">
      <c r="F619" s="61"/>
    </row>
    <row r="620" spans="6:6" s="85" customFormat="1">
      <c r="F620" s="61"/>
    </row>
    <row r="621" spans="6:6" s="85" customFormat="1">
      <c r="F621" s="61"/>
    </row>
    <row r="622" spans="6:6" s="85" customFormat="1">
      <c r="F622" s="61"/>
    </row>
    <row r="623" spans="6:6" s="85" customFormat="1">
      <c r="F623" s="61"/>
    </row>
    <row r="624" spans="6:6" s="85" customFormat="1">
      <c r="F624" s="61"/>
    </row>
    <row r="625" spans="6:6" s="85" customFormat="1">
      <c r="F625" s="61"/>
    </row>
    <row r="626" spans="6:6" s="85" customFormat="1">
      <c r="F626" s="61"/>
    </row>
    <row r="627" spans="6:6" s="85" customFormat="1">
      <c r="F627" s="61"/>
    </row>
    <row r="628" spans="6:6" s="85" customFormat="1">
      <c r="F628" s="61"/>
    </row>
    <row r="629" spans="6:6" s="85" customFormat="1">
      <c r="F629" s="61"/>
    </row>
    <row r="630" spans="6:6" s="85" customFormat="1">
      <c r="F630" s="61"/>
    </row>
    <row r="631" spans="6:6" s="85" customFormat="1">
      <c r="F631" s="61"/>
    </row>
    <row r="632" spans="6:6" s="85" customFormat="1">
      <c r="F632" s="61"/>
    </row>
    <row r="633" spans="6:6" s="85" customFormat="1">
      <c r="F633" s="61"/>
    </row>
    <row r="634" spans="6:6" s="85" customFormat="1">
      <c r="F634" s="61"/>
    </row>
    <row r="635" spans="6:6" s="85" customFormat="1">
      <c r="F635" s="61"/>
    </row>
    <row r="636" spans="6:6" s="85" customFormat="1">
      <c r="F636" s="61"/>
    </row>
    <row r="637" spans="6:6" s="85" customFormat="1">
      <c r="F637" s="61"/>
    </row>
    <row r="638" spans="6:6" s="85" customFormat="1">
      <c r="F638" s="61"/>
    </row>
    <row r="639" spans="6:6" s="85" customFormat="1">
      <c r="F639" s="61"/>
    </row>
    <row r="640" spans="6:6" s="85" customFormat="1">
      <c r="F640" s="61"/>
    </row>
    <row r="641" spans="6:6" s="85" customFormat="1">
      <c r="F641" s="61"/>
    </row>
    <row r="642" spans="6:6" s="85" customFormat="1">
      <c r="F642" s="61"/>
    </row>
    <row r="643" spans="6:6" s="85" customFormat="1">
      <c r="F643" s="61"/>
    </row>
    <row r="644" spans="6:6" s="85" customFormat="1">
      <c r="F644" s="61"/>
    </row>
    <row r="645" spans="6:6" s="85" customFormat="1">
      <c r="F645" s="61"/>
    </row>
    <row r="646" spans="6:6" s="85" customFormat="1">
      <c r="F646" s="61"/>
    </row>
    <row r="647" spans="6:6" s="85" customFormat="1">
      <c r="F647" s="61"/>
    </row>
    <row r="648" spans="6:6" s="85" customFormat="1">
      <c r="F648" s="61"/>
    </row>
    <row r="649" spans="6:6" s="85" customFormat="1">
      <c r="F649" s="61"/>
    </row>
    <row r="650" spans="6:6" s="85" customFormat="1">
      <c r="F650" s="61"/>
    </row>
    <row r="651" spans="6:6" s="85" customFormat="1">
      <c r="F651" s="61"/>
    </row>
    <row r="652" spans="6:6" s="85" customFormat="1">
      <c r="F652" s="61"/>
    </row>
    <row r="653" spans="6:6" s="85" customFormat="1">
      <c r="F653" s="61"/>
    </row>
    <row r="654" spans="6:6" s="85" customFormat="1">
      <c r="F654" s="61"/>
    </row>
    <row r="655" spans="6:6" s="85" customFormat="1">
      <c r="F655" s="61"/>
    </row>
    <row r="656" spans="6:6" s="85" customFormat="1">
      <c r="F656" s="61"/>
    </row>
    <row r="657" spans="6:6" s="85" customFormat="1">
      <c r="F657" s="61"/>
    </row>
    <row r="658" spans="6:6" s="85" customFormat="1">
      <c r="F658" s="61"/>
    </row>
    <row r="659" spans="6:6" s="85" customFormat="1">
      <c r="F659" s="61"/>
    </row>
    <row r="660" spans="6:6" s="85" customFormat="1">
      <c r="F660" s="61"/>
    </row>
    <row r="661" spans="6:6" s="85" customFormat="1">
      <c r="F661" s="61"/>
    </row>
    <row r="662" spans="6:6" s="85" customFormat="1">
      <c r="F662" s="61"/>
    </row>
    <row r="663" spans="6:6" s="85" customFormat="1">
      <c r="F663" s="61"/>
    </row>
    <row r="664" spans="6:6" s="85" customFormat="1">
      <c r="F664" s="61"/>
    </row>
    <row r="665" spans="6:6" s="85" customFormat="1">
      <c r="F665" s="61"/>
    </row>
    <row r="666" spans="6:6" s="85" customFormat="1">
      <c r="F666" s="61"/>
    </row>
  </sheetData>
  <conditionalFormatting sqref="H1:H1048576">
    <cfRule type="cellIs" dxfId="109" priority="5" operator="equal">
      <formula>"Indéterminé"</formula>
    </cfRule>
    <cfRule type="cellIs" dxfId="108" priority="6" operator="equal">
      <formula>"NA"</formula>
    </cfRule>
    <cfRule type="cellIs" dxfId="107" priority="7" operator="equal">
      <formula>"Invalidé"</formula>
    </cfRule>
    <cfRule type="cellIs" dxfId="106" priority="8" operator="equal">
      <formula>"Validé"</formula>
    </cfRule>
  </conditionalFormatting>
  <conditionalFormatting sqref="Q1">
    <cfRule type="cellIs" dxfId="105" priority="1" operator="equal">
      <formula>"Indéterminé"</formula>
    </cfRule>
    <cfRule type="cellIs" dxfId="104" priority="2" operator="equal">
      <formula>"NA"</formula>
    </cfRule>
    <cfRule type="cellIs" dxfId="103" priority="3" operator="equal">
      <formula>"Invalidé"</formula>
    </cfRule>
    <cfRule type="cellIs" dxfId="102" priority="4" operator="equal">
      <formula>"Validé"</formula>
    </cfRule>
  </conditionalFormatting>
  <dataValidations count="4">
    <dataValidation type="list" allowBlank="1" showInputMessage="1" showErrorMessage="1" sqref="Q4:Q109" xr:uid="{259556AD-6E2C-4426-A2B7-5F926338A356}">
      <formula1>Priorité</formula1>
    </dataValidation>
    <dataValidation type="list" allowBlank="1" showInputMessage="1" showErrorMessage="1" sqref="G4:G109" xr:uid="{49C32D3D-2A23-4CB4-842F-5EEA784B819A}">
      <formula1>méthode</formula1>
    </dataValidation>
    <dataValidation type="list" allowBlank="1" showInputMessage="1" showErrorMessage="1" sqref="P4:P109" xr:uid="{D2CE260C-4D70-446B-B3BA-8B651596266E}">
      <formula1>Difficulte</formula1>
    </dataValidation>
    <dataValidation type="list" allowBlank="1" showInputMessage="1" showErrorMessage="1" sqref="H4:H109" xr:uid="{2A7134F1-29E0-440C-9A8A-B600B2B1C566}">
      <formula1>Etat</formula1>
    </dataValidation>
  </dataValidations>
  <hyperlinks>
    <hyperlink ref="C1" r:id="rId1" xr:uid="{F356B51A-35C7-4CDA-9516-167EE2D29CF2}"/>
  </hyperlinks>
  <pageMargins left="0.7" right="0.7" top="0.75" bottom="0.75" header="0.3" footer="0.3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A556C-308F-478C-AB47-49DDA36CC50D}">
  <sheetPr>
    <tabColor rgb="FF92D050"/>
  </sheetPr>
  <dimension ref="A1:Q666"/>
  <sheetViews>
    <sheetView zoomScale="70" zoomScaleNormal="70" workbookViewId="0">
      <selection activeCell="K93" sqref="K93"/>
    </sheetView>
  </sheetViews>
  <sheetFormatPr baseColWidth="10" defaultColWidth="11.5546875" defaultRowHeight="10.199999999999999"/>
  <cols>
    <col min="1" max="1" width="3.44140625" style="85" customWidth="1"/>
    <col min="2" max="2" width="11.44140625" style="94" customWidth="1"/>
    <col min="3" max="3" width="9" style="94" customWidth="1"/>
    <col min="4" max="4" width="32.5546875" style="92" customWidth="1"/>
    <col min="5" max="5" width="5.88671875" style="85" customWidth="1"/>
    <col min="6" max="6" width="37.44140625" style="94" customWidth="1"/>
    <col min="7" max="7" width="9" style="92" customWidth="1"/>
    <col min="8" max="8" width="9.44140625" style="92" bestFit="1" customWidth="1"/>
    <col min="9" max="9" width="9.44140625" style="92" customWidth="1"/>
    <col min="10" max="10" width="10.5546875" style="85" customWidth="1"/>
    <col min="11" max="11" width="73" style="85" customWidth="1"/>
    <col min="12" max="13" width="36.44140625" style="85" customWidth="1"/>
    <col min="14" max="14" width="21" style="85" customWidth="1"/>
    <col min="15" max="15" width="11.5546875" style="85"/>
    <col min="16" max="16" width="16.109375" style="85" bestFit="1" customWidth="1"/>
    <col min="17" max="16384" width="11.5546875" style="85"/>
  </cols>
  <sheetData>
    <row r="1" spans="1:17" ht="30.6">
      <c r="A1" s="85" t="s">
        <v>19</v>
      </c>
      <c r="B1" s="86"/>
      <c r="C1" s="87" t="s">
        <v>20</v>
      </c>
      <c r="D1" s="88"/>
      <c r="E1" s="89"/>
      <c r="F1" s="89"/>
      <c r="G1" s="88"/>
      <c r="H1" s="89"/>
      <c r="I1" s="89"/>
      <c r="J1" s="89"/>
      <c r="K1" s="89"/>
      <c r="L1" s="89"/>
      <c r="M1" s="89"/>
      <c r="N1" s="89"/>
      <c r="O1" s="89"/>
      <c r="P1" s="175">
        <v>45854</v>
      </c>
      <c r="Q1" s="90"/>
    </row>
    <row r="2" spans="1:17">
      <c r="B2" s="85"/>
      <c r="C2" s="91"/>
      <c r="F2" s="85"/>
      <c r="H2" s="93"/>
      <c r="I2" s="93"/>
    </row>
    <row r="3" spans="1:17" ht="20.399999999999999">
      <c r="B3" s="148" t="s">
        <v>40</v>
      </c>
      <c r="C3" s="149" t="s">
        <v>41</v>
      </c>
      <c r="D3" s="149" t="s">
        <v>42</v>
      </c>
      <c r="E3" s="150" t="s">
        <v>43</v>
      </c>
      <c r="F3" s="149" t="s">
        <v>44</v>
      </c>
      <c r="G3" s="149" t="s">
        <v>45</v>
      </c>
      <c r="H3" s="149" t="s">
        <v>46</v>
      </c>
      <c r="I3" s="149" t="s">
        <v>47</v>
      </c>
      <c r="J3" s="149" t="s">
        <v>48</v>
      </c>
      <c r="K3" s="149" t="s">
        <v>49</v>
      </c>
      <c r="L3" s="149" t="s">
        <v>50</v>
      </c>
      <c r="M3" s="149" t="s">
        <v>36</v>
      </c>
      <c r="N3" s="149" t="s">
        <v>51</v>
      </c>
      <c r="O3" s="149" t="s">
        <v>52</v>
      </c>
      <c r="P3" s="149" t="s">
        <v>53</v>
      </c>
      <c r="Q3" s="165" t="s">
        <v>54</v>
      </c>
    </row>
    <row r="4" spans="1:17" ht="50.1" customHeight="1">
      <c r="B4" s="151" t="s">
        <v>55</v>
      </c>
      <c r="C4" s="195" t="s">
        <v>56</v>
      </c>
      <c r="D4" s="196" t="s">
        <v>57</v>
      </c>
      <c r="E4" s="197" t="s">
        <v>58</v>
      </c>
      <c r="F4" s="198" t="s">
        <v>59</v>
      </c>
      <c r="G4" s="197" t="s">
        <v>60</v>
      </c>
      <c r="H4" s="199" t="s">
        <v>61</v>
      </c>
      <c r="I4" s="200"/>
      <c r="J4" s="197"/>
      <c r="K4" s="201"/>
      <c r="L4" s="201"/>
      <c r="M4" s="201"/>
      <c r="N4" s="201"/>
      <c r="O4" s="201"/>
      <c r="P4" s="197"/>
      <c r="Q4" s="152"/>
    </row>
    <row r="5" spans="1:17" ht="50.1" customHeight="1">
      <c r="B5" s="151" t="s">
        <v>55</v>
      </c>
      <c r="C5" s="202" t="s">
        <v>63</v>
      </c>
      <c r="D5" s="203" t="s">
        <v>64</v>
      </c>
      <c r="E5" s="204" t="s">
        <v>58</v>
      </c>
      <c r="F5" s="205" t="s">
        <v>65</v>
      </c>
      <c r="G5" s="204" t="s">
        <v>60</v>
      </c>
      <c r="H5" s="223" t="s">
        <v>102</v>
      </c>
      <c r="I5" s="206"/>
      <c r="J5" s="204"/>
      <c r="K5" s="207"/>
      <c r="L5" s="207"/>
      <c r="M5" s="207"/>
      <c r="N5" s="207"/>
      <c r="O5" s="207"/>
      <c r="P5" s="204"/>
      <c r="Q5" s="153"/>
    </row>
    <row r="6" spans="1:17" ht="50.1" customHeight="1">
      <c r="B6" s="151" t="s">
        <v>55</v>
      </c>
      <c r="C6" s="195" t="s">
        <v>66</v>
      </c>
      <c r="D6" s="196" t="s">
        <v>67</v>
      </c>
      <c r="E6" s="197" t="s">
        <v>58</v>
      </c>
      <c r="F6" s="208" t="s">
        <v>68</v>
      </c>
      <c r="G6" s="197" t="s">
        <v>60</v>
      </c>
      <c r="H6" s="199" t="s">
        <v>61</v>
      </c>
      <c r="I6" s="209"/>
      <c r="J6" s="197"/>
      <c r="K6" s="201"/>
      <c r="L6" s="201"/>
      <c r="M6" s="201"/>
      <c r="N6" s="201"/>
      <c r="O6" s="201"/>
      <c r="P6" s="197"/>
      <c r="Q6" s="152"/>
    </row>
    <row r="7" spans="1:17" ht="50.1" customHeight="1">
      <c r="B7" s="151" t="s">
        <v>55</v>
      </c>
      <c r="C7" s="202" t="s">
        <v>69</v>
      </c>
      <c r="D7" s="203" t="s">
        <v>70</v>
      </c>
      <c r="E7" s="204" t="s">
        <v>58</v>
      </c>
      <c r="F7" s="210" t="s">
        <v>71</v>
      </c>
      <c r="G7" s="204" t="s">
        <v>60</v>
      </c>
      <c r="H7" s="223" t="s">
        <v>61</v>
      </c>
      <c r="I7" s="206"/>
      <c r="J7" s="204"/>
      <c r="K7" s="207"/>
      <c r="L7" s="207"/>
      <c r="M7" s="207"/>
      <c r="N7" s="207"/>
      <c r="O7" s="207"/>
      <c r="P7" s="204"/>
      <c r="Q7" s="153"/>
    </row>
    <row r="8" spans="1:17" ht="50.1" customHeight="1">
      <c r="B8" s="151" t="s">
        <v>55</v>
      </c>
      <c r="C8" s="195" t="s">
        <v>72</v>
      </c>
      <c r="D8" s="196" t="s">
        <v>73</v>
      </c>
      <c r="E8" s="197" t="s">
        <v>58</v>
      </c>
      <c r="F8" s="208" t="s">
        <v>74</v>
      </c>
      <c r="G8" s="197" t="s">
        <v>60</v>
      </c>
      <c r="H8" s="199" t="s">
        <v>61</v>
      </c>
      <c r="I8" s="209"/>
      <c r="J8" s="197"/>
      <c r="K8" s="201"/>
      <c r="L8" s="201"/>
      <c r="M8" s="201"/>
      <c r="N8" s="201"/>
      <c r="O8" s="201"/>
      <c r="P8" s="197"/>
      <c r="Q8" s="152"/>
    </row>
    <row r="9" spans="1:17" ht="50.1" customHeight="1">
      <c r="B9" s="151" t="s">
        <v>55</v>
      </c>
      <c r="C9" s="202" t="s">
        <v>75</v>
      </c>
      <c r="D9" s="203" t="s">
        <v>76</v>
      </c>
      <c r="E9" s="204" t="s">
        <v>58</v>
      </c>
      <c r="F9" s="205" t="s">
        <v>77</v>
      </c>
      <c r="G9" s="204" t="s">
        <v>60</v>
      </c>
      <c r="H9" s="223" t="s">
        <v>61</v>
      </c>
      <c r="I9" s="206"/>
      <c r="J9" s="204"/>
      <c r="K9" s="207"/>
      <c r="L9" s="207"/>
      <c r="M9" s="207"/>
      <c r="N9" s="207"/>
      <c r="O9" s="207"/>
      <c r="P9" s="204"/>
      <c r="Q9" s="153"/>
    </row>
    <row r="10" spans="1:17" ht="50.1" customHeight="1">
      <c r="B10" s="151" t="s">
        <v>55</v>
      </c>
      <c r="C10" s="195" t="s">
        <v>78</v>
      </c>
      <c r="D10" s="196" t="s">
        <v>79</v>
      </c>
      <c r="E10" s="197" t="s">
        <v>58</v>
      </c>
      <c r="F10" s="208" t="s">
        <v>80</v>
      </c>
      <c r="G10" s="197" t="s">
        <v>60</v>
      </c>
      <c r="H10" s="199" t="s">
        <v>61</v>
      </c>
      <c r="I10" s="209"/>
      <c r="J10" s="197"/>
      <c r="K10" s="201"/>
      <c r="L10" s="201"/>
      <c r="M10" s="201"/>
      <c r="N10" s="201"/>
      <c r="O10" s="201"/>
      <c r="P10" s="197"/>
      <c r="Q10" s="152"/>
    </row>
    <row r="11" spans="1:17" ht="50.1" customHeight="1">
      <c r="B11" s="151" t="s">
        <v>55</v>
      </c>
      <c r="C11" s="202" t="s">
        <v>81</v>
      </c>
      <c r="D11" s="203" t="s">
        <v>82</v>
      </c>
      <c r="E11" s="204" t="s">
        <v>83</v>
      </c>
      <c r="F11" s="205" t="s">
        <v>84</v>
      </c>
      <c r="G11" s="204" t="s">
        <v>60</v>
      </c>
      <c r="H11" s="223" t="s">
        <v>61</v>
      </c>
      <c r="I11" s="206"/>
      <c r="J11" s="204"/>
      <c r="K11" s="207"/>
      <c r="L11" s="207"/>
      <c r="M11" s="207"/>
      <c r="N11" s="207"/>
      <c r="O11" s="207"/>
      <c r="P11" s="204"/>
      <c r="Q11" s="153"/>
    </row>
    <row r="12" spans="1:17" ht="50.1" customHeight="1">
      <c r="B12" s="151" t="s">
        <v>55</v>
      </c>
      <c r="C12" s="195" t="s">
        <v>85</v>
      </c>
      <c r="D12" s="196" t="s">
        <v>86</v>
      </c>
      <c r="E12" s="197" t="s">
        <v>58</v>
      </c>
      <c r="F12" s="198" t="s">
        <v>87</v>
      </c>
      <c r="G12" s="197" t="s">
        <v>60</v>
      </c>
      <c r="H12" s="199" t="s">
        <v>61</v>
      </c>
      <c r="I12" s="209"/>
      <c r="J12" s="197"/>
      <c r="K12" s="201"/>
      <c r="L12" s="201"/>
      <c r="M12" s="201"/>
      <c r="N12" s="201"/>
      <c r="O12" s="201"/>
      <c r="P12" s="197"/>
      <c r="Q12" s="152"/>
    </row>
    <row r="13" spans="1:17" ht="50.1" customHeight="1">
      <c r="B13" s="154" t="s">
        <v>88</v>
      </c>
      <c r="C13" s="211" t="s">
        <v>89</v>
      </c>
      <c r="D13" s="212" t="s">
        <v>90</v>
      </c>
      <c r="E13" s="213" t="s">
        <v>58</v>
      </c>
      <c r="F13" s="214" t="s">
        <v>91</v>
      </c>
      <c r="G13" s="213" t="s">
        <v>60</v>
      </c>
      <c r="H13" s="215" t="s">
        <v>61</v>
      </c>
      <c r="I13" s="216"/>
      <c r="J13" s="213"/>
      <c r="K13" s="217"/>
      <c r="L13" s="217"/>
      <c r="M13" s="217"/>
      <c r="N13" s="217"/>
      <c r="O13" s="217"/>
      <c r="P13" s="213"/>
      <c r="Q13" s="155"/>
    </row>
    <row r="14" spans="1:17" ht="50.1" customHeight="1">
      <c r="B14" s="154" t="s">
        <v>88</v>
      </c>
      <c r="C14" s="195" t="s">
        <v>92</v>
      </c>
      <c r="D14" s="196" t="s">
        <v>93</v>
      </c>
      <c r="E14" s="197" t="s">
        <v>58</v>
      </c>
      <c r="F14" s="198" t="s">
        <v>94</v>
      </c>
      <c r="G14" s="197" t="s">
        <v>60</v>
      </c>
      <c r="H14" s="199" t="s">
        <v>61</v>
      </c>
      <c r="I14" s="209"/>
      <c r="J14" s="197"/>
      <c r="K14" s="201"/>
      <c r="L14" s="201"/>
      <c r="M14" s="201"/>
      <c r="N14" s="201"/>
      <c r="O14" s="201"/>
      <c r="P14" s="197"/>
      <c r="Q14" s="152"/>
    </row>
    <row r="15" spans="1:17" ht="50.1" customHeight="1">
      <c r="B15" s="151" t="s">
        <v>95</v>
      </c>
      <c r="C15" s="211" t="s">
        <v>96</v>
      </c>
      <c r="D15" s="212" t="s">
        <v>97</v>
      </c>
      <c r="E15" s="213" t="s">
        <v>58</v>
      </c>
      <c r="F15" s="214" t="s">
        <v>98</v>
      </c>
      <c r="G15" s="213" t="s">
        <v>60</v>
      </c>
      <c r="H15" s="215" t="s">
        <v>61</v>
      </c>
      <c r="I15" s="216"/>
      <c r="J15" s="213"/>
      <c r="K15" s="217"/>
      <c r="L15" s="217"/>
      <c r="M15" s="217"/>
      <c r="N15" s="217"/>
      <c r="O15" s="217"/>
      <c r="P15" s="213"/>
      <c r="Q15" s="155"/>
    </row>
    <row r="16" spans="1:17" ht="50.1" customHeight="1">
      <c r="B16" s="151" t="s">
        <v>95</v>
      </c>
      <c r="C16" s="195" t="s">
        <v>99</v>
      </c>
      <c r="D16" s="196" t="s">
        <v>100</v>
      </c>
      <c r="E16" s="197" t="s">
        <v>83</v>
      </c>
      <c r="F16" s="208" t="s">
        <v>101</v>
      </c>
      <c r="G16" s="197" t="s">
        <v>60</v>
      </c>
      <c r="H16" s="199" t="s">
        <v>102</v>
      </c>
      <c r="I16" s="209"/>
      <c r="J16" s="197"/>
      <c r="K16" s="201"/>
      <c r="L16" s="201"/>
      <c r="M16" s="201"/>
      <c r="N16" s="201"/>
      <c r="O16" s="201"/>
      <c r="P16" s="197"/>
      <c r="Q16" s="152"/>
    </row>
    <row r="17" spans="2:17" ht="50.1" customHeight="1">
      <c r="B17" s="151" t="s">
        <v>95</v>
      </c>
      <c r="C17" s="211" t="s">
        <v>103</v>
      </c>
      <c r="D17" s="212" t="s">
        <v>104</v>
      </c>
      <c r="E17" s="213" t="s">
        <v>83</v>
      </c>
      <c r="F17" s="214" t="s">
        <v>105</v>
      </c>
      <c r="G17" s="213" t="s">
        <v>60</v>
      </c>
      <c r="H17" s="215" t="s">
        <v>102</v>
      </c>
      <c r="I17" s="216"/>
      <c r="J17" s="213"/>
      <c r="K17" s="217"/>
      <c r="L17" s="217"/>
      <c r="M17" s="217"/>
      <c r="N17" s="217"/>
      <c r="O17" s="217"/>
      <c r="P17" s="213"/>
      <c r="Q17" s="155"/>
    </row>
    <row r="18" spans="2:17" ht="50.1" customHeight="1">
      <c r="B18" s="154" t="s">
        <v>106</v>
      </c>
      <c r="C18" s="195" t="s">
        <v>107</v>
      </c>
      <c r="D18" s="196" t="s">
        <v>108</v>
      </c>
      <c r="E18" s="197" t="s">
        <v>58</v>
      </c>
      <c r="F18" s="208" t="s">
        <v>109</v>
      </c>
      <c r="G18" s="197" t="s">
        <v>60</v>
      </c>
      <c r="H18" s="199" t="s">
        <v>61</v>
      </c>
      <c r="I18" s="209"/>
      <c r="J18" s="197"/>
      <c r="K18" s="201"/>
      <c r="L18" s="201"/>
      <c r="M18" s="201"/>
      <c r="N18" s="201"/>
      <c r="O18" s="201"/>
      <c r="P18" s="197"/>
      <c r="Q18" s="152"/>
    </row>
    <row r="19" spans="2:17" ht="50.1" customHeight="1">
      <c r="B19" s="154" t="s">
        <v>106</v>
      </c>
      <c r="C19" s="202" t="s">
        <v>110</v>
      </c>
      <c r="D19" s="203" t="s">
        <v>111</v>
      </c>
      <c r="E19" s="204" t="s">
        <v>58</v>
      </c>
      <c r="F19" s="205" t="s">
        <v>112</v>
      </c>
      <c r="G19" s="204" t="s">
        <v>60</v>
      </c>
      <c r="H19" s="223" t="s">
        <v>61</v>
      </c>
      <c r="I19" s="206"/>
      <c r="J19" s="204"/>
      <c r="K19" s="207"/>
      <c r="L19" s="207"/>
      <c r="M19" s="207"/>
      <c r="N19" s="207"/>
      <c r="O19" s="207"/>
      <c r="P19" s="204"/>
      <c r="Q19" s="153"/>
    </row>
    <row r="20" spans="2:17" ht="50.1" customHeight="1">
      <c r="B20" s="154" t="s">
        <v>106</v>
      </c>
      <c r="C20" s="195" t="s">
        <v>113</v>
      </c>
      <c r="D20" s="196" t="s">
        <v>114</v>
      </c>
      <c r="E20" s="197" t="s">
        <v>58</v>
      </c>
      <c r="F20" s="208" t="s">
        <v>115</v>
      </c>
      <c r="G20" s="197" t="s">
        <v>60</v>
      </c>
      <c r="H20" s="199" t="s">
        <v>61</v>
      </c>
      <c r="I20" s="209"/>
      <c r="J20" s="197"/>
      <c r="K20" s="201"/>
      <c r="L20" s="201"/>
      <c r="M20" s="201"/>
      <c r="N20" s="201"/>
      <c r="O20" s="201"/>
      <c r="P20" s="197"/>
      <c r="Q20" s="152"/>
    </row>
    <row r="21" spans="2:17" ht="50.1" customHeight="1">
      <c r="B21" s="154" t="s">
        <v>106</v>
      </c>
      <c r="C21" s="202" t="s">
        <v>116</v>
      </c>
      <c r="D21" s="203" t="s">
        <v>117</v>
      </c>
      <c r="E21" s="204" t="s">
        <v>58</v>
      </c>
      <c r="F21" s="205" t="s">
        <v>118</v>
      </c>
      <c r="G21" s="204" t="s">
        <v>60</v>
      </c>
      <c r="H21" s="223" t="s">
        <v>61</v>
      </c>
      <c r="I21" s="206"/>
      <c r="J21" s="204"/>
      <c r="K21" s="207"/>
      <c r="L21" s="207"/>
      <c r="M21" s="207"/>
      <c r="N21" s="207"/>
      <c r="O21" s="207"/>
      <c r="P21" s="204"/>
      <c r="Q21" s="153"/>
    </row>
    <row r="22" spans="2:17" ht="50.1" customHeight="1">
      <c r="B22" s="154" t="s">
        <v>106</v>
      </c>
      <c r="C22" s="195" t="s">
        <v>119</v>
      </c>
      <c r="D22" s="196" t="s">
        <v>120</v>
      </c>
      <c r="E22" s="197" t="s">
        <v>83</v>
      </c>
      <c r="F22" s="208" t="s">
        <v>121</v>
      </c>
      <c r="G22" s="197" t="s">
        <v>60</v>
      </c>
      <c r="H22" s="199" t="s">
        <v>61</v>
      </c>
      <c r="I22" s="209"/>
      <c r="J22" s="197"/>
      <c r="K22" s="201"/>
      <c r="L22" s="201"/>
      <c r="M22" s="201"/>
      <c r="N22" s="201"/>
      <c r="O22" s="201"/>
      <c r="P22" s="197"/>
      <c r="Q22" s="152"/>
    </row>
    <row r="23" spans="2:17" ht="50.1" customHeight="1">
      <c r="B23" s="154" t="s">
        <v>106</v>
      </c>
      <c r="C23" s="202" t="s">
        <v>122</v>
      </c>
      <c r="D23" s="203" t="s">
        <v>123</v>
      </c>
      <c r="E23" s="204" t="s">
        <v>83</v>
      </c>
      <c r="F23" s="205" t="s">
        <v>124</v>
      </c>
      <c r="G23" s="204" t="s">
        <v>60</v>
      </c>
      <c r="H23" s="223" t="s">
        <v>61</v>
      </c>
      <c r="I23" s="206"/>
      <c r="J23" s="204"/>
      <c r="K23" s="207"/>
      <c r="L23" s="207"/>
      <c r="M23" s="207"/>
      <c r="N23" s="207"/>
      <c r="O23" s="207"/>
      <c r="P23" s="204"/>
      <c r="Q23" s="153"/>
    </row>
    <row r="24" spans="2:17" ht="50.1" customHeight="1">
      <c r="B24" s="154" t="s">
        <v>106</v>
      </c>
      <c r="C24" s="202" t="s">
        <v>125</v>
      </c>
      <c r="D24" s="203" t="s">
        <v>126</v>
      </c>
      <c r="E24" s="204" t="s">
        <v>58</v>
      </c>
      <c r="F24" s="205" t="s">
        <v>127</v>
      </c>
      <c r="G24" s="197" t="s">
        <v>60</v>
      </c>
      <c r="H24" s="199" t="s">
        <v>61</v>
      </c>
      <c r="I24" s="209"/>
      <c r="J24" s="197"/>
      <c r="K24" s="201"/>
      <c r="L24" s="201"/>
      <c r="M24" s="201"/>
      <c r="N24" s="201"/>
      <c r="O24" s="201"/>
      <c r="P24" s="197"/>
      <c r="Q24" s="152"/>
    </row>
    <row r="25" spans="2:17" ht="50.1" customHeight="1">
      <c r="B25" s="154" t="s">
        <v>106</v>
      </c>
      <c r="C25" s="202" t="s">
        <v>128</v>
      </c>
      <c r="D25" s="203" t="s">
        <v>129</v>
      </c>
      <c r="E25" s="204" t="s">
        <v>58</v>
      </c>
      <c r="F25" s="210" t="s">
        <v>130</v>
      </c>
      <c r="G25" s="204" t="s">
        <v>60</v>
      </c>
      <c r="H25" s="223" t="s">
        <v>61</v>
      </c>
      <c r="I25" s="206"/>
      <c r="J25" s="204"/>
      <c r="K25" s="207"/>
      <c r="L25" s="207"/>
      <c r="M25" s="207"/>
      <c r="N25" s="207"/>
      <c r="O25" s="207"/>
      <c r="P25" s="204"/>
      <c r="Q25" s="153"/>
    </row>
    <row r="26" spans="2:17" ht="50.1" customHeight="1">
      <c r="B26" s="154" t="s">
        <v>106</v>
      </c>
      <c r="C26" s="195" t="s">
        <v>131</v>
      </c>
      <c r="D26" s="196" t="s">
        <v>132</v>
      </c>
      <c r="E26" s="197" t="s">
        <v>58</v>
      </c>
      <c r="F26" s="198" t="s">
        <v>133</v>
      </c>
      <c r="G26" s="197" t="s">
        <v>60</v>
      </c>
      <c r="H26" s="199" t="s">
        <v>61</v>
      </c>
      <c r="I26" s="209"/>
      <c r="J26" s="197"/>
      <c r="K26" s="201"/>
      <c r="L26" s="201"/>
      <c r="M26" s="201"/>
      <c r="N26" s="201"/>
      <c r="O26" s="201"/>
      <c r="P26" s="197"/>
      <c r="Q26" s="152"/>
    </row>
    <row r="27" spans="2:17" ht="50.1" customHeight="1">
      <c r="B27" s="154" t="s">
        <v>106</v>
      </c>
      <c r="C27" s="211" t="s">
        <v>134</v>
      </c>
      <c r="D27" s="212" t="s">
        <v>135</v>
      </c>
      <c r="E27" s="213" t="s">
        <v>58</v>
      </c>
      <c r="F27" s="218" t="s">
        <v>136</v>
      </c>
      <c r="G27" s="213" t="s">
        <v>60</v>
      </c>
      <c r="H27" s="223" t="s">
        <v>61</v>
      </c>
      <c r="I27" s="216"/>
      <c r="J27" s="213"/>
      <c r="K27" s="217"/>
      <c r="L27" s="217"/>
      <c r="M27" s="217"/>
      <c r="N27" s="217"/>
      <c r="O27" s="217"/>
      <c r="P27" s="213"/>
      <c r="Q27" s="155"/>
    </row>
    <row r="28" spans="2:17" ht="50.1" customHeight="1">
      <c r="B28" s="154" t="s">
        <v>106</v>
      </c>
      <c r="C28" s="195" t="s">
        <v>137</v>
      </c>
      <c r="D28" s="196" t="s">
        <v>138</v>
      </c>
      <c r="E28" s="197" t="s">
        <v>58</v>
      </c>
      <c r="F28" s="198" t="s">
        <v>139</v>
      </c>
      <c r="G28" s="197" t="s">
        <v>60</v>
      </c>
      <c r="H28" s="199" t="s">
        <v>61</v>
      </c>
      <c r="I28" s="209"/>
      <c r="J28" s="197"/>
      <c r="K28" s="201"/>
      <c r="L28" s="201"/>
      <c r="M28" s="201"/>
      <c r="N28" s="201"/>
      <c r="O28" s="201"/>
      <c r="P28" s="197"/>
      <c r="Q28" s="152"/>
    </row>
    <row r="29" spans="2:17" ht="50.1" customHeight="1">
      <c r="B29" s="154" t="s">
        <v>106</v>
      </c>
      <c r="C29" s="211" t="s">
        <v>140</v>
      </c>
      <c r="D29" s="212" t="s">
        <v>141</v>
      </c>
      <c r="E29" s="213" t="s">
        <v>58</v>
      </c>
      <c r="F29" s="214" t="s">
        <v>142</v>
      </c>
      <c r="G29" s="213" t="s">
        <v>60</v>
      </c>
      <c r="H29" s="223" t="s">
        <v>61</v>
      </c>
      <c r="I29" s="216"/>
      <c r="J29" s="213"/>
      <c r="K29" s="217"/>
      <c r="L29" s="217"/>
      <c r="M29" s="217"/>
      <c r="N29" s="217"/>
      <c r="O29" s="217"/>
      <c r="P29" s="213"/>
      <c r="Q29" s="155"/>
    </row>
    <row r="30" spans="2:17" ht="50.1" customHeight="1">
      <c r="B30" s="154" t="s">
        <v>106</v>
      </c>
      <c r="C30" s="195" t="s">
        <v>143</v>
      </c>
      <c r="D30" s="196" t="s">
        <v>144</v>
      </c>
      <c r="E30" s="197" t="s">
        <v>58</v>
      </c>
      <c r="F30" s="208" t="s">
        <v>145</v>
      </c>
      <c r="G30" s="197" t="s">
        <v>60</v>
      </c>
      <c r="H30" s="199" t="s">
        <v>61</v>
      </c>
      <c r="I30" s="209"/>
      <c r="J30" s="197"/>
      <c r="K30" s="201"/>
      <c r="L30" s="201"/>
      <c r="M30" s="201"/>
      <c r="N30" s="201"/>
      <c r="O30" s="201"/>
      <c r="P30" s="197"/>
      <c r="Q30" s="152"/>
    </row>
    <row r="31" spans="2:17" ht="50.1" customHeight="1">
      <c r="B31" s="151" t="s">
        <v>146</v>
      </c>
      <c r="C31" s="211" t="s">
        <v>147</v>
      </c>
      <c r="D31" s="212" t="s">
        <v>148</v>
      </c>
      <c r="E31" s="213" t="s">
        <v>58</v>
      </c>
      <c r="F31" s="214" t="s">
        <v>149</v>
      </c>
      <c r="G31" s="213" t="s">
        <v>60</v>
      </c>
      <c r="H31" s="223" t="s">
        <v>61</v>
      </c>
      <c r="I31" s="216"/>
      <c r="J31" s="213"/>
      <c r="K31" s="217"/>
      <c r="L31" s="217"/>
      <c r="M31" s="217"/>
      <c r="N31" s="217"/>
      <c r="O31" s="217"/>
      <c r="P31" s="213"/>
      <c r="Q31" s="155"/>
    </row>
    <row r="32" spans="2:17" ht="50.1" customHeight="1">
      <c r="B32" s="151" t="s">
        <v>146</v>
      </c>
      <c r="C32" s="195" t="s">
        <v>150</v>
      </c>
      <c r="D32" s="196" t="s">
        <v>151</v>
      </c>
      <c r="E32" s="197" t="s">
        <v>58</v>
      </c>
      <c r="F32" s="198" t="s">
        <v>152</v>
      </c>
      <c r="G32" s="197" t="s">
        <v>60</v>
      </c>
      <c r="H32" s="199" t="s">
        <v>61</v>
      </c>
      <c r="I32" s="209"/>
      <c r="J32" s="197"/>
      <c r="K32" s="201"/>
      <c r="L32" s="201"/>
      <c r="M32" s="201"/>
      <c r="N32" s="201"/>
      <c r="O32" s="201"/>
      <c r="P32" s="197"/>
      <c r="Q32" s="152"/>
    </row>
    <row r="33" spans="2:17" ht="50.1" customHeight="1">
      <c r="B33" s="151" t="s">
        <v>146</v>
      </c>
      <c r="C33" s="211" t="s">
        <v>153</v>
      </c>
      <c r="D33" s="219" t="s">
        <v>154</v>
      </c>
      <c r="E33" s="213" t="s">
        <v>58</v>
      </c>
      <c r="F33" s="218" t="s">
        <v>155</v>
      </c>
      <c r="G33" s="213" t="s">
        <v>60</v>
      </c>
      <c r="H33" s="223" t="s">
        <v>61</v>
      </c>
      <c r="I33" s="216"/>
      <c r="J33" s="213"/>
      <c r="K33" s="217"/>
      <c r="L33" s="217"/>
      <c r="M33" s="217"/>
      <c r="N33" s="217"/>
      <c r="O33" s="217"/>
      <c r="P33" s="213"/>
      <c r="Q33" s="155"/>
    </row>
    <row r="34" spans="2:17" ht="50.1" customHeight="1">
      <c r="B34" s="151" t="s">
        <v>146</v>
      </c>
      <c r="C34" s="195" t="s">
        <v>156</v>
      </c>
      <c r="D34" s="196" t="s">
        <v>157</v>
      </c>
      <c r="E34" s="197" t="s">
        <v>58</v>
      </c>
      <c r="F34" s="198" t="s">
        <v>158</v>
      </c>
      <c r="G34" s="197" t="s">
        <v>60</v>
      </c>
      <c r="H34" s="199" t="s">
        <v>61</v>
      </c>
      <c r="I34" s="209"/>
      <c r="J34" s="197"/>
      <c r="K34" s="201"/>
      <c r="L34" s="201"/>
      <c r="M34" s="201"/>
      <c r="N34" s="201"/>
      <c r="O34" s="201"/>
      <c r="P34" s="197"/>
      <c r="Q34" s="152"/>
    </row>
    <row r="35" spans="2:17" ht="50.1" customHeight="1">
      <c r="B35" s="151" t="s">
        <v>146</v>
      </c>
      <c r="C35" s="202" t="s">
        <v>159</v>
      </c>
      <c r="D35" s="212" t="s">
        <v>160</v>
      </c>
      <c r="E35" s="213" t="s">
        <v>58</v>
      </c>
      <c r="F35" s="214" t="s">
        <v>161</v>
      </c>
      <c r="G35" s="204" t="s">
        <v>60</v>
      </c>
      <c r="H35" s="223" t="s">
        <v>61</v>
      </c>
      <c r="I35" s="206"/>
      <c r="J35" s="204"/>
      <c r="K35" s="207"/>
      <c r="L35" s="207"/>
      <c r="M35" s="207"/>
      <c r="N35" s="207"/>
      <c r="O35" s="207"/>
      <c r="P35" s="204"/>
      <c r="Q35" s="153"/>
    </row>
    <row r="36" spans="2:17" ht="50.1" customHeight="1">
      <c r="B36" s="151" t="s">
        <v>146</v>
      </c>
      <c r="C36" s="195" t="s">
        <v>162</v>
      </c>
      <c r="D36" s="196" t="s">
        <v>163</v>
      </c>
      <c r="E36" s="197" t="s">
        <v>58</v>
      </c>
      <c r="F36" s="198" t="s">
        <v>164</v>
      </c>
      <c r="G36" s="197" t="s">
        <v>60</v>
      </c>
      <c r="H36" s="199" t="s">
        <v>61</v>
      </c>
      <c r="I36" s="209"/>
      <c r="J36" s="197"/>
      <c r="K36" s="201"/>
      <c r="L36" s="201"/>
      <c r="M36" s="201"/>
      <c r="N36" s="201"/>
      <c r="O36" s="201"/>
      <c r="P36" s="197"/>
      <c r="Q36" s="152"/>
    </row>
    <row r="37" spans="2:17" ht="50.1" customHeight="1">
      <c r="B37" s="151" t="s">
        <v>146</v>
      </c>
      <c r="C37" s="211" t="s">
        <v>165</v>
      </c>
      <c r="D37" s="212" t="s">
        <v>166</v>
      </c>
      <c r="E37" s="213" t="s">
        <v>58</v>
      </c>
      <c r="F37" s="214" t="s">
        <v>167</v>
      </c>
      <c r="G37" s="213" t="s">
        <v>60</v>
      </c>
      <c r="H37" s="223" t="s">
        <v>61</v>
      </c>
      <c r="I37" s="216"/>
      <c r="J37" s="213"/>
      <c r="K37" s="217"/>
      <c r="L37" s="217"/>
      <c r="M37" s="217"/>
      <c r="N37" s="217"/>
      <c r="O37" s="217"/>
      <c r="P37" s="213"/>
      <c r="Q37" s="155"/>
    </row>
    <row r="38" spans="2:17" ht="50.1" customHeight="1">
      <c r="B38" s="151" t="s">
        <v>146</v>
      </c>
      <c r="C38" s="195" t="s">
        <v>168</v>
      </c>
      <c r="D38" s="196" t="s">
        <v>169</v>
      </c>
      <c r="E38" s="197" t="s">
        <v>58</v>
      </c>
      <c r="F38" s="208" t="s">
        <v>170</v>
      </c>
      <c r="G38" s="197" t="s">
        <v>60</v>
      </c>
      <c r="H38" s="199" t="s">
        <v>61</v>
      </c>
      <c r="I38" s="209"/>
      <c r="J38" s="197"/>
      <c r="K38" s="201"/>
      <c r="L38" s="201"/>
      <c r="M38" s="201"/>
      <c r="N38" s="201"/>
      <c r="O38" s="201"/>
      <c r="P38" s="197"/>
      <c r="Q38" s="152"/>
    </row>
    <row r="39" spans="2:17" ht="50.1" customHeight="1">
      <c r="B39" s="154" t="s">
        <v>171</v>
      </c>
      <c r="C39" s="211" t="s">
        <v>172</v>
      </c>
      <c r="D39" s="212" t="s">
        <v>173</v>
      </c>
      <c r="E39" s="213" t="s">
        <v>58</v>
      </c>
      <c r="F39" s="214" t="s">
        <v>174</v>
      </c>
      <c r="G39" s="213" t="s">
        <v>60</v>
      </c>
      <c r="H39" s="215" t="s">
        <v>175</v>
      </c>
      <c r="I39" s="216"/>
      <c r="J39" s="213"/>
      <c r="K39" s="217"/>
      <c r="L39" s="217"/>
      <c r="M39" s="217"/>
      <c r="N39" s="217"/>
      <c r="O39" s="217" t="s">
        <v>402</v>
      </c>
      <c r="P39" s="213"/>
      <c r="Q39" s="155"/>
    </row>
    <row r="40" spans="2:17" ht="50.1" customHeight="1">
      <c r="B40" s="154" t="s">
        <v>171</v>
      </c>
      <c r="C40" s="195" t="s">
        <v>179</v>
      </c>
      <c r="D40" s="221" t="s">
        <v>180</v>
      </c>
      <c r="E40" s="197" t="s">
        <v>58</v>
      </c>
      <c r="F40" s="198" t="s">
        <v>181</v>
      </c>
      <c r="G40" s="197" t="s">
        <v>60</v>
      </c>
      <c r="H40" s="199" t="s">
        <v>102</v>
      </c>
      <c r="I40" s="209"/>
      <c r="J40" s="197"/>
      <c r="K40" s="201"/>
      <c r="L40" s="201"/>
      <c r="M40" s="201"/>
      <c r="N40" s="201"/>
      <c r="O40" s="201"/>
      <c r="P40" s="197"/>
      <c r="Q40" s="152"/>
    </row>
    <row r="41" spans="2:17" ht="50.1" customHeight="1">
      <c r="B41" s="151" t="s">
        <v>182</v>
      </c>
      <c r="C41" s="211" t="s">
        <v>183</v>
      </c>
      <c r="D41" s="212" t="s">
        <v>184</v>
      </c>
      <c r="E41" s="213" t="s">
        <v>58</v>
      </c>
      <c r="F41" s="218" t="s">
        <v>185</v>
      </c>
      <c r="G41" s="213" t="s">
        <v>60</v>
      </c>
      <c r="H41" s="215" t="s">
        <v>61</v>
      </c>
      <c r="I41" s="222"/>
      <c r="J41" s="213"/>
      <c r="K41" s="217"/>
      <c r="L41" s="217"/>
      <c r="M41" s="217"/>
      <c r="N41" s="217"/>
      <c r="O41" s="217"/>
      <c r="P41" s="213"/>
      <c r="Q41" s="155"/>
    </row>
    <row r="42" spans="2:17" ht="50.1" customHeight="1">
      <c r="B42" s="151" t="s">
        <v>182</v>
      </c>
      <c r="C42" s="195" t="s">
        <v>186</v>
      </c>
      <c r="D42" s="196" t="s">
        <v>187</v>
      </c>
      <c r="E42" s="197" t="s">
        <v>58</v>
      </c>
      <c r="F42" s="208" t="s">
        <v>188</v>
      </c>
      <c r="G42" s="197" t="s">
        <v>60</v>
      </c>
      <c r="H42" s="199" t="s">
        <v>61</v>
      </c>
      <c r="I42" s="209"/>
      <c r="J42" s="197"/>
      <c r="K42" s="201"/>
      <c r="L42" s="201"/>
      <c r="M42" s="201"/>
      <c r="N42" s="201"/>
      <c r="O42" s="201"/>
      <c r="P42" s="197"/>
      <c r="Q42" s="152"/>
    </row>
    <row r="43" spans="2:17" ht="50.1" customHeight="1">
      <c r="B43" s="151" t="s">
        <v>182</v>
      </c>
      <c r="C43" s="211" t="s">
        <v>189</v>
      </c>
      <c r="D43" s="212" t="s">
        <v>190</v>
      </c>
      <c r="E43" s="213" t="s">
        <v>58</v>
      </c>
      <c r="F43" s="210" t="s">
        <v>191</v>
      </c>
      <c r="G43" s="213" t="s">
        <v>60</v>
      </c>
      <c r="H43" s="215" t="s">
        <v>61</v>
      </c>
      <c r="I43" s="216"/>
      <c r="J43" s="213"/>
      <c r="K43" s="217"/>
      <c r="L43" s="217"/>
      <c r="M43" s="217"/>
      <c r="N43" s="217"/>
      <c r="O43" s="217"/>
      <c r="P43" s="213"/>
      <c r="Q43" s="155"/>
    </row>
    <row r="44" spans="2:17" ht="50.1" customHeight="1">
      <c r="B44" s="151" t="s">
        <v>182</v>
      </c>
      <c r="C44" s="195" t="s">
        <v>192</v>
      </c>
      <c r="D44" s="196" t="s">
        <v>193</v>
      </c>
      <c r="E44" s="197" t="s">
        <v>58</v>
      </c>
      <c r="F44" s="208" t="s">
        <v>194</v>
      </c>
      <c r="G44" s="197" t="s">
        <v>60</v>
      </c>
      <c r="H44" s="199" t="s">
        <v>61</v>
      </c>
      <c r="I44" s="209"/>
      <c r="J44" s="197"/>
      <c r="K44" s="201"/>
      <c r="L44" s="201"/>
      <c r="M44" s="201"/>
      <c r="N44" s="201"/>
      <c r="O44" s="201"/>
      <c r="P44" s="197"/>
      <c r="Q44" s="152"/>
    </row>
    <row r="45" spans="2:17" ht="50.1" customHeight="1">
      <c r="B45" s="151" t="s">
        <v>182</v>
      </c>
      <c r="C45" s="211" t="s">
        <v>195</v>
      </c>
      <c r="D45" s="212" t="s">
        <v>196</v>
      </c>
      <c r="E45" s="213" t="s">
        <v>83</v>
      </c>
      <c r="F45" s="214" t="s">
        <v>197</v>
      </c>
      <c r="G45" s="213" t="s">
        <v>60</v>
      </c>
      <c r="H45" s="215" t="s">
        <v>61</v>
      </c>
      <c r="I45" s="216"/>
      <c r="J45" s="213"/>
      <c r="K45" s="217"/>
      <c r="L45" s="217"/>
      <c r="M45" s="217"/>
      <c r="N45" s="217"/>
      <c r="O45" s="217"/>
      <c r="P45" s="213"/>
      <c r="Q45" s="155"/>
    </row>
    <row r="46" spans="2:17" ht="50.1" customHeight="1">
      <c r="B46" s="154" t="s">
        <v>198</v>
      </c>
      <c r="C46" s="195" t="s">
        <v>199</v>
      </c>
      <c r="D46" s="196" t="s">
        <v>200</v>
      </c>
      <c r="E46" s="195" t="s">
        <v>58</v>
      </c>
      <c r="F46" s="198" t="s">
        <v>201</v>
      </c>
      <c r="G46" s="197" t="s">
        <v>60</v>
      </c>
      <c r="H46" s="199" t="s">
        <v>61</v>
      </c>
      <c r="I46" s="209"/>
      <c r="J46" s="197"/>
      <c r="K46" s="201"/>
      <c r="L46" s="201"/>
      <c r="M46" s="201"/>
      <c r="N46" s="201"/>
      <c r="O46" s="201"/>
      <c r="P46" s="197"/>
      <c r="Q46" s="152"/>
    </row>
    <row r="47" spans="2:17" ht="50.1" customHeight="1">
      <c r="B47" s="154" t="s">
        <v>198</v>
      </c>
      <c r="C47" s="202" t="s">
        <v>202</v>
      </c>
      <c r="D47" s="219" t="s">
        <v>203</v>
      </c>
      <c r="E47" s="211" t="s">
        <v>58</v>
      </c>
      <c r="F47" s="214" t="s">
        <v>204</v>
      </c>
      <c r="G47" s="204" t="s">
        <v>60</v>
      </c>
      <c r="H47" s="223" t="s">
        <v>61</v>
      </c>
      <c r="I47" s="206"/>
      <c r="J47" s="204"/>
      <c r="K47" s="207"/>
      <c r="L47" s="207"/>
      <c r="M47" s="207"/>
      <c r="N47" s="207"/>
      <c r="O47" s="207"/>
      <c r="P47" s="204"/>
      <c r="Q47" s="153"/>
    </row>
    <row r="48" spans="2:17" ht="50.1" customHeight="1">
      <c r="B48" s="154" t="s">
        <v>198</v>
      </c>
      <c r="C48" s="195" t="s">
        <v>205</v>
      </c>
      <c r="D48" s="196" t="s">
        <v>206</v>
      </c>
      <c r="E48" s="195" t="s">
        <v>58</v>
      </c>
      <c r="F48" s="208" t="s">
        <v>207</v>
      </c>
      <c r="G48" s="197" t="s">
        <v>60</v>
      </c>
      <c r="H48" s="199" t="s">
        <v>102</v>
      </c>
      <c r="I48" s="209"/>
      <c r="J48" s="197"/>
      <c r="K48" s="201"/>
      <c r="L48" s="201"/>
      <c r="M48" s="201"/>
      <c r="N48" s="201"/>
      <c r="O48" s="201"/>
      <c r="P48" s="197"/>
      <c r="Q48" s="152"/>
    </row>
    <row r="49" spans="2:17" ht="50.1" customHeight="1">
      <c r="B49" s="154" t="s">
        <v>198</v>
      </c>
      <c r="C49" s="202" t="s">
        <v>208</v>
      </c>
      <c r="D49" s="212" t="s">
        <v>209</v>
      </c>
      <c r="E49" s="211" t="s">
        <v>58</v>
      </c>
      <c r="F49" s="218" t="s">
        <v>210</v>
      </c>
      <c r="G49" s="204" t="s">
        <v>60</v>
      </c>
      <c r="H49" s="223" t="s">
        <v>102</v>
      </c>
      <c r="I49" s="206"/>
      <c r="J49" s="204"/>
      <c r="K49" s="207"/>
      <c r="L49" s="207"/>
      <c r="M49" s="207"/>
      <c r="N49" s="207"/>
      <c r="O49" s="207"/>
      <c r="P49" s="204"/>
      <c r="Q49" s="153"/>
    </row>
    <row r="50" spans="2:17" ht="50.1" customHeight="1">
      <c r="B50" s="154" t="s">
        <v>198</v>
      </c>
      <c r="C50" s="195" t="s">
        <v>211</v>
      </c>
      <c r="D50" s="196" t="s">
        <v>212</v>
      </c>
      <c r="E50" s="195" t="s">
        <v>58</v>
      </c>
      <c r="F50" s="198" t="s">
        <v>213</v>
      </c>
      <c r="G50" s="197" t="s">
        <v>60</v>
      </c>
      <c r="H50" s="199" t="s">
        <v>102</v>
      </c>
      <c r="I50" s="209"/>
      <c r="J50" s="197"/>
      <c r="K50" s="201"/>
      <c r="L50" s="201"/>
      <c r="M50" s="201"/>
      <c r="N50" s="201"/>
      <c r="O50" s="201"/>
      <c r="P50" s="197"/>
      <c r="Q50" s="152"/>
    </row>
    <row r="51" spans="2:17" ht="77.25" customHeight="1">
      <c r="B51" s="154" t="s">
        <v>198</v>
      </c>
      <c r="C51" s="202" t="s">
        <v>214</v>
      </c>
      <c r="D51" s="212" t="s">
        <v>215</v>
      </c>
      <c r="E51" s="211" t="s">
        <v>58</v>
      </c>
      <c r="F51" s="214" t="s">
        <v>216</v>
      </c>
      <c r="G51" s="204" t="s">
        <v>60</v>
      </c>
      <c r="H51" s="223" t="s">
        <v>102</v>
      </c>
      <c r="I51" s="206"/>
      <c r="J51" s="204"/>
      <c r="K51" s="225" t="s">
        <v>422</v>
      </c>
      <c r="L51" s="207"/>
      <c r="M51" s="207"/>
      <c r="N51" s="207"/>
      <c r="O51" s="207"/>
      <c r="P51" s="204"/>
      <c r="Q51" s="153"/>
    </row>
    <row r="52" spans="2:17" ht="50.1" customHeight="1">
      <c r="B52" s="154" t="s">
        <v>198</v>
      </c>
      <c r="C52" s="195" t="s">
        <v>217</v>
      </c>
      <c r="D52" s="208" t="s">
        <v>218</v>
      </c>
      <c r="E52" s="195" t="s">
        <v>83</v>
      </c>
      <c r="F52" s="208" t="s">
        <v>219</v>
      </c>
      <c r="G52" s="197" t="s">
        <v>60</v>
      </c>
      <c r="H52" s="199" t="s">
        <v>61</v>
      </c>
      <c r="I52" s="209"/>
      <c r="J52" s="197"/>
      <c r="K52" s="201"/>
      <c r="L52" s="201"/>
      <c r="M52" s="201"/>
      <c r="N52" s="201"/>
      <c r="O52" s="201"/>
      <c r="P52" s="197"/>
      <c r="Q52" s="152"/>
    </row>
    <row r="53" spans="2:17" ht="50.1" customHeight="1">
      <c r="B53" s="154" t="s">
        <v>198</v>
      </c>
      <c r="C53" s="211" t="s">
        <v>220</v>
      </c>
      <c r="D53" s="218" t="s">
        <v>221</v>
      </c>
      <c r="E53" s="211" t="s">
        <v>83</v>
      </c>
      <c r="F53" s="214" t="s">
        <v>222</v>
      </c>
      <c r="G53" s="213" t="s">
        <v>60</v>
      </c>
      <c r="H53" s="215" t="s">
        <v>61</v>
      </c>
      <c r="I53" s="216"/>
      <c r="J53" s="213"/>
      <c r="K53" s="217"/>
      <c r="L53" s="217"/>
      <c r="M53" s="217"/>
      <c r="N53" s="217"/>
      <c r="O53" s="217"/>
      <c r="P53" s="213"/>
      <c r="Q53" s="155"/>
    </row>
    <row r="54" spans="2:17" ht="50.1" customHeight="1">
      <c r="B54" s="154" t="s">
        <v>198</v>
      </c>
      <c r="C54" s="195" t="s">
        <v>223</v>
      </c>
      <c r="D54" s="208" t="s">
        <v>224</v>
      </c>
      <c r="E54" s="195" t="s">
        <v>58</v>
      </c>
      <c r="F54" s="198" t="s">
        <v>225</v>
      </c>
      <c r="G54" s="197" t="s">
        <v>60</v>
      </c>
      <c r="H54" s="199" t="s">
        <v>175</v>
      </c>
      <c r="I54" s="209"/>
      <c r="J54" s="197"/>
      <c r="K54" s="201"/>
      <c r="L54" s="201"/>
      <c r="M54" s="201"/>
      <c r="N54" s="201"/>
      <c r="O54" s="201" t="s">
        <v>402</v>
      </c>
      <c r="P54" s="197"/>
      <c r="Q54" s="152"/>
    </row>
    <row r="55" spans="2:17" ht="50.1" customHeight="1">
      <c r="B55" s="154" t="s">
        <v>198</v>
      </c>
      <c r="C55" s="211" t="s">
        <v>228</v>
      </c>
      <c r="D55" s="218" t="s">
        <v>229</v>
      </c>
      <c r="E55" s="211" t="s">
        <v>58</v>
      </c>
      <c r="F55" s="214" t="s">
        <v>230</v>
      </c>
      <c r="G55" s="213" t="s">
        <v>60</v>
      </c>
      <c r="H55" s="215" t="s">
        <v>61</v>
      </c>
      <c r="I55" s="216"/>
      <c r="J55" s="213"/>
      <c r="K55" s="217"/>
      <c r="L55" s="217"/>
      <c r="M55" s="217"/>
      <c r="N55" s="217"/>
      <c r="O55" s="217"/>
      <c r="P55" s="213"/>
      <c r="Q55" s="155"/>
    </row>
    <row r="56" spans="2:17" ht="74.25" customHeight="1">
      <c r="B56" s="151" t="s">
        <v>231</v>
      </c>
      <c r="C56" s="195" t="s">
        <v>232</v>
      </c>
      <c r="D56" s="208" t="s">
        <v>233</v>
      </c>
      <c r="E56" s="195" t="s">
        <v>58</v>
      </c>
      <c r="F56" s="198" t="s">
        <v>234</v>
      </c>
      <c r="G56" s="197" t="s">
        <v>60</v>
      </c>
      <c r="H56" s="199" t="s">
        <v>102</v>
      </c>
      <c r="I56" s="209"/>
      <c r="J56" s="197"/>
      <c r="K56" s="225" t="s">
        <v>423</v>
      </c>
      <c r="L56" s="201"/>
      <c r="M56" s="201"/>
      <c r="N56" s="201"/>
      <c r="O56" s="201"/>
      <c r="P56" s="197"/>
      <c r="Q56" s="152"/>
    </row>
    <row r="57" spans="2:17" ht="51" customHeight="1">
      <c r="B57" s="151" t="s">
        <v>231</v>
      </c>
      <c r="C57" s="202" t="s">
        <v>235</v>
      </c>
      <c r="D57" s="210" t="s">
        <v>236</v>
      </c>
      <c r="E57" s="202" t="s">
        <v>58</v>
      </c>
      <c r="F57" s="205" t="s">
        <v>237</v>
      </c>
      <c r="G57" s="204" t="s">
        <v>60</v>
      </c>
      <c r="H57" s="223" t="s">
        <v>175</v>
      </c>
      <c r="I57" s="206"/>
      <c r="J57" s="204"/>
      <c r="K57" s="207"/>
      <c r="L57" s="207"/>
      <c r="M57" s="207"/>
      <c r="N57" s="207"/>
      <c r="O57" s="207" t="s">
        <v>402</v>
      </c>
      <c r="P57" s="204"/>
      <c r="Q57" s="153"/>
    </row>
    <row r="58" spans="2:17" ht="50.1" customHeight="1">
      <c r="B58" s="151" t="s">
        <v>231</v>
      </c>
      <c r="C58" s="195" t="s">
        <v>239</v>
      </c>
      <c r="D58" s="208" t="s">
        <v>240</v>
      </c>
      <c r="E58" s="195" t="s">
        <v>58</v>
      </c>
      <c r="F58" s="198" t="s">
        <v>241</v>
      </c>
      <c r="G58" s="197" t="s">
        <v>60</v>
      </c>
      <c r="H58" s="199" t="s">
        <v>102</v>
      </c>
      <c r="I58" s="209"/>
      <c r="J58" s="197"/>
      <c r="K58" s="201"/>
      <c r="L58" s="201"/>
      <c r="M58" s="201"/>
      <c r="N58" s="201"/>
      <c r="O58" s="201"/>
      <c r="P58" s="197"/>
      <c r="Q58" s="152"/>
    </row>
    <row r="59" spans="2:17" ht="50.1" customHeight="1">
      <c r="B59" s="151" t="s">
        <v>231</v>
      </c>
      <c r="C59" s="202" t="s">
        <v>242</v>
      </c>
      <c r="D59" s="210" t="s">
        <v>243</v>
      </c>
      <c r="E59" s="202" t="s">
        <v>58</v>
      </c>
      <c r="F59" s="205" t="s">
        <v>244</v>
      </c>
      <c r="G59" s="204" t="s">
        <v>60</v>
      </c>
      <c r="H59" s="223" t="s">
        <v>61</v>
      </c>
      <c r="I59" s="206"/>
      <c r="J59" s="204"/>
      <c r="K59" s="207"/>
      <c r="L59" s="207"/>
      <c r="M59" s="207"/>
      <c r="N59" s="207"/>
      <c r="O59" s="207"/>
      <c r="P59" s="204"/>
      <c r="Q59" s="153"/>
    </row>
    <row r="60" spans="2:17" ht="50.1" customHeight="1">
      <c r="B60" s="154" t="s">
        <v>245</v>
      </c>
      <c r="C60" s="195" t="s">
        <v>246</v>
      </c>
      <c r="D60" s="208" t="s">
        <v>247</v>
      </c>
      <c r="E60" s="195" t="s">
        <v>58</v>
      </c>
      <c r="F60" s="198" t="s">
        <v>248</v>
      </c>
      <c r="G60" s="197" t="s">
        <v>60</v>
      </c>
      <c r="H60" s="199" t="s">
        <v>102</v>
      </c>
      <c r="I60" s="209"/>
      <c r="J60" s="197"/>
      <c r="K60" s="201"/>
      <c r="L60" s="201"/>
      <c r="M60" s="201"/>
      <c r="N60" s="201"/>
      <c r="O60" s="201"/>
      <c r="P60" s="197"/>
      <c r="Q60" s="152"/>
    </row>
    <row r="61" spans="2:17" ht="50.1" customHeight="1">
      <c r="B61" s="154" t="s">
        <v>245</v>
      </c>
      <c r="C61" s="202" t="s">
        <v>249</v>
      </c>
      <c r="D61" s="226" t="s">
        <v>250</v>
      </c>
      <c r="E61" s="202" t="s">
        <v>58</v>
      </c>
      <c r="F61" s="205" t="s">
        <v>251</v>
      </c>
      <c r="G61" s="204" t="s">
        <v>60</v>
      </c>
      <c r="H61" s="223" t="s">
        <v>102</v>
      </c>
      <c r="I61" s="206"/>
      <c r="J61" s="204"/>
      <c r="K61" s="207"/>
      <c r="L61" s="207"/>
      <c r="M61" s="207"/>
      <c r="N61" s="207"/>
      <c r="O61" s="207"/>
      <c r="P61" s="204"/>
      <c r="Q61" s="153"/>
    </row>
    <row r="62" spans="2:17" ht="50.1" customHeight="1">
      <c r="B62" s="154" t="s">
        <v>245</v>
      </c>
      <c r="C62" s="195" t="s">
        <v>252</v>
      </c>
      <c r="D62" s="208" t="s">
        <v>253</v>
      </c>
      <c r="E62" s="195" t="s">
        <v>58</v>
      </c>
      <c r="F62" s="198" t="s">
        <v>254</v>
      </c>
      <c r="G62" s="197" t="s">
        <v>60</v>
      </c>
      <c r="H62" s="199" t="s">
        <v>102</v>
      </c>
      <c r="I62" s="209"/>
      <c r="J62" s="197"/>
      <c r="K62" s="201"/>
      <c r="L62" s="201"/>
      <c r="M62" s="201"/>
      <c r="N62" s="201"/>
      <c r="O62" s="201"/>
      <c r="P62" s="197"/>
      <c r="Q62" s="152"/>
    </row>
    <row r="63" spans="2:17" ht="50.1" customHeight="1">
      <c r="B63" s="154" t="s">
        <v>245</v>
      </c>
      <c r="C63" s="202" t="s">
        <v>255</v>
      </c>
      <c r="D63" s="210" t="s">
        <v>256</v>
      </c>
      <c r="E63" s="202" t="s">
        <v>83</v>
      </c>
      <c r="F63" s="205" t="s">
        <v>257</v>
      </c>
      <c r="G63" s="204" t="s">
        <v>60</v>
      </c>
      <c r="H63" s="223" t="s">
        <v>102</v>
      </c>
      <c r="I63" s="206"/>
      <c r="J63" s="204"/>
      <c r="K63" s="207"/>
      <c r="L63" s="207"/>
      <c r="M63" s="207"/>
      <c r="N63" s="207"/>
      <c r="O63" s="207"/>
      <c r="P63" s="204"/>
      <c r="Q63" s="153"/>
    </row>
    <row r="64" spans="2:17" ht="50.1" customHeight="1">
      <c r="B64" s="154" t="s">
        <v>245</v>
      </c>
      <c r="C64" s="195" t="s">
        <v>258</v>
      </c>
      <c r="D64" s="208" t="s">
        <v>259</v>
      </c>
      <c r="E64" s="195" t="s">
        <v>83</v>
      </c>
      <c r="F64" s="198" t="s">
        <v>260</v>
      </c>
      <c r="G64" s="197" t="s">
        <v>60</v>
      </c>
      <c r="H64" s="199" t="s">
        <v>102</v>
      </c>
      <c r="I64" s="209"/>
      <c r="J64" s="197"/>
      <c r="K64" s="201"/>
      <c r="L64" s="201"/>
      <c r="M64" s="201"/>
      <c r="N64" s="201"/>
      <c r="O64" s="201"/>
      <c r="P64" s="197"/>
      <c r="Q64" s="152"/>
    </row>
    <row r="65" spans="2:17" ht="50.1" customHeight="1">
      <c r="B65" s="154" t="s">
        <v>245</v>
      </c>
      <c r="C65" s="211" t="s">
        <v>261</v>
      </c>
      <c r="D65" s="218" t="s">
        <v>262</v>
      </c>
      <c r="E65" s="211" t="s">
        <v>58</v>
      </c>
      <c r="F65" s="214" t="s">
        <v>263</v>
      </c>
      <c r="G65" s="213" t="s">
        <v>60</v>
      </c>
      <c r="H65" s="215" t="s">
        <v>61</v>
      </c>
      <c r="I65" s="216"/>
      <c r="J65" s="213"/>
      <c r="K65" s="217"/>
      <c r="L65" s="217"/>
      <c r="M65" s="217"/>
      <c r="N65" s="217"/>
      <c r="O65" s="217"/>
      <c r="P65" s="213"/>
      <c r="Q65" s="155"/>
    </row>
    <row r="66" spans="2:17" ht="50.1" customHeight="1">
      <c r="B66" s="154" t="s">
        <v>245</v>
      </c>
      <c r="C66" s="195" t="s">
        <v>264</v>
      </c>
      <c r="D66" s="208" t="s">
        <v>265</v>
      </c>
      <c r="E66" s="195" t="s">
        <v>58</v>
      </c>
      <c r="F66" s="198" t="s">
        <v>266</v>
      </c>
      <c r="G66" s="197" t="s">
        <v>60</v>
      </c>
      <c r="H66" s="199" t="s">
        <v>102</v>
      </c>
      <c r="I66" s="209"/>
      <c r="J66" s="197"/>
      <c r="K66" s="201"/>
      <c r="L66" s="201"/>
      <c r="M66" s="201"/>
      <c r="N66" s="201"/>
      <c r="O66" s="201"/>
      <c r="P66" s="197"/>
      <c r="Q66" s="152"/>
    </row>
    <row r="67" spans="2:17" ht="50.1" customHeight="1">
      <c r="B67" s="154" t="s">
        <v>245</v>
      </c>
      <c r="C67" s="211" t="s">
        <v>267</v>
      </c>
      <c r="D67" s="218" t="s">
        <v>268</v>
      </c>
      <c r="E67" s="211" t="s">
        <v>58</v>
      </c>
      <c r="F67" s="218" t="s">
        <v>269</v>
      </c>
      <c r="G67" s="213" t="s">
        <v>60</v>
      </c>
      <c r="H67" s="215" t="s">
        <v>102</v>
      </c>
      <c r="I67" s="216"/>
      <c r="J67" s="213"/>
      <c r="K67" s="217"/>
      <c r="L67" s="217"/>
      <c r="M67" s="217"/>
      <c r="N67" s="217"/>
      <c r="O67" s="217"/>
      <c r="P67" s="213"/>
      <c r="Q67" s="155"/>
    </row>
    <row r="68" spans="2:17" ht="50.1" customHeight="1">
      <c r="B68" s="154" t="s">
        <v>245</v>
      </c>
      <c r="C68" s="195" t="s">
        <v>270</v>
      </c>
      <c r="D68" s="208" t="s">
        <v>271</v>
      </c>
      <c r="E68" s="195" t="s">
        <v>58</v>
      </c>
      <c r="F68" s="198" t="s">
        <v>272</v>
      </c>
      <c r="G68" s="197" t="s">
        <v>60</v>
      </c>
      <c r="H68" s="199" t="s">
        <v>61</v>
      </c>
      <c r="I68" s="209"/>
      <c r="J68" s="197"/>
      <c r="K68" s="201"/>
      <c r="L68" s="201"/>
      <c r="M68" s="201"/>
      <c r="N68" s="201"/>
      <c r="O68" s="201"/>
      <c r="P68" s="197"/>
      <c r="Q68" s="152"/>
    </row>
    <row r="69" spans="2:17" ht="50.1" customHeight="1">
      <c r="B69" s="154" t="s">
        <v>245</v>
      </c>
      <c r="C69" s="211" t="s">
        <v>273</v>
      </c>
      <c r="D69" s="218" t="s">
        <v>274</v>
      </c>
      <c r="E69" s="211" t="s">
        <v>58</v>
      </c>
      <c r="F69" s="214" t="s">
        <v>275</v>
      </c>
      <c r="G69" s="213" t="s">
        <v>60</v>
      </c>
      <c r="H69" s="215" t="s">
        <v>61</v>
      </c>
      <c r="I69" s="216"/>
      <c r="J69" s="213"/>
      <c r="K69" s="217"/>
      <c r="L69" s="217"/>
      <c r="M69" s="217"/>
      <c r="N69" s="217"/>
      <c r="O69" s="217"/>
      <c r="P69" s="213"/>
      <c r="Q69" s="155"/>
    </row>
    <row r="70" spans="2:17" ht="99.75" customHeight="1">
      <c r="B70" s="154" t="s">
        <v>245</v>
      </c>
      <c r="C70" s="195" t="s">
        <v>276</v>
      </c>
      <c r="D70" s="227" t="s">
        <v>277</v>
      </c>
      <c r="E70" s="195" t="s">
        <v>83</v>
      </c>
      <c r="F70" s="198" t="s">
        <v>278</v>
      </c>
      <c r="G70" s="197" t="s">
        <v>60</v>
      </c>
      <c r="H70" s="199" t="s">
        <v>175</v>
      </c>
      <c r="I70" s="209"/>
      <c r="J70" s="197"/>
      <c r="K70" s="224" t="s">
        <v>424</v>
      </c>
      <c r="L70" s="201"/>
      <c r="M70" s="201"/>
      <c r="N70" s="201"/>
      <c r="O70" s="201"/>
      <c r="P70" s="197" t="s">
        <v>177</v>
      </c>
      <c r="Q70" s="152" t="s">
        <v>178</v>
      </c>
    </row>
    <row r="71" spans="2:17" ht="50.1" customHeight="1">
      <c r="B71" s="154" t="s">
        <v>245</v>
      </c>
      <c r="C71" s="202" t="s">
        <v>279</v>
      </c>
      <c r="D71" s="218" t="s">
        <v>280</v>
      </c>
      <c r="E71" s="211" t="s">
        <v>83</v>
      </c>
      <c r="F71" s="214" t="s">
        <v>281</v>
      </c>
      <c r="G71" s="204" t="s">
        <v>60</v>
      </c>
      <c r="H71" s="223" t="s">
        <v>102</v>
      </c>
      <c r="I71" s="206"/>
      <c r="J71" s="204"/>
      <c r="K71" s="207"/>
      <c r="L71" s="207"/>
      <c r="M71" s="207"/>
      <c r="N71" s="207"/>
      <c r="O71" s="207"/>
      <c r="P71" s="204"/>
      <c r="Q71" s="153"/>
    </row>
    <row r="72" spans="2:17" ht="50.1" customHeight="1">
      <c r="B72" s="154" t="s">
        <v>245</v>
      </c>
      <c r="C72" s="195" t="s">
        <v>282</v>
      </c>
      <c r="D72" s="208" t="s">
        <v>283</v>
      </c>
      <c r="E72" s="195" t="s">
        <v>83</v>
      </c>
      <c r="F72" s="198" t="s">
        <v>284</v>
      </c>
      <c r="G72" s="197" t="s">
        <v>60</v>
      </c>
      <c r="H72" s="199" t="s">
        <v>61</v>
      </c>
      <c r="I72" s="209"/>
      <c r="J72" s="197"/>
      <c r="K72" s="201"/>
      <c r="L72" s="201"/>
      <c r="M72" s="201"/>
      <c r="N72" s="201"/>
      <c r="O72" s="201"/>
      <c r="P72" s="197"/>
      <c r="Q72" s="152"/>
    </row>
    <row r="73" spans="2:17" ht="50.1" customHeight="1">
      <c r="B73" s="154" t="s">
        <v>245</v>
      </c>
      <c r="C73" s="202" t="s">
        <v>285</v>
      </c>
      <c r="D73" s="218" t="s">
        <v>286</v>
      </c>
      <c r="E73" s="211" t="s">
        <v>58</v>
      </c>
      <c r="F73" s="214" t="s">
        <v>287</v>
      </c>
      <c r="G73" s="204" t="s">
        <v>60</v>
      </c>
      <c r="H73" s="223" t="s">
        <v>61</v>
      </c>
      <c r="I73" s="206"/>
      <c r="J73" s="204"/>
      <c r="K73" s="207"/>
      <c r="L73" s="207"/>
      <c r="M73" s="207"/>
      <c r="N73" s="207"/>
      <c r="O73" s="207"/>
      <c r="P73" s="204"/>
      <c r="Q73" s="153"/>
    </row>
    <row r="74" spans="2:17" ht="50.1" customHeight="1">
      <c r="B74" s="151" t="s">
        <v>288</v>
      </c>
      <c r="C74" s="195" t="s">
        <v>289</v>
      </c>
      <c r="D74" s="208" t="s">
        <v>290</v>
      </c>
      <c r="E74" s="195" t="s">
        <v>58</v>
      </c>
      <c r="F74" s="208" t="s">
        <v>291</v>
      </c>
      <c r="G74" s="197" t="s">
        <v>60</v>
      </c>
      <c r="H74" s="199" t="s">
        <v>61</v>
      </c>
      <c r="I74" s="209"/>
      <c r="J74" s="197"/>
      <c r="K74" s="201"/>
      <c r="L74" s="201"/>
      <c r="M74" s="201"/>
      <c r="N74" s="201"/>
      <c r="O74" s="201"/>
      <c r="P74" s="197"/>
      <c r="Q74" s="152"/>
    </row>
    <row r="75" spans="2:17" ht="50.1" customHeight="1">
      <c r="B75" s="151" t="s">
        <v>288</v>
      </c>
      <c r="C75" s="211" t="s">
        <v>292</v>
      </c>
      <c r="D75" s="218" t="s">
        <v>293</v>
      </c>
      <c r="E75" s="211" t="s">
        <v>58</v>
      </c>
      <c r="F75" s="214" t="s">
        <v>294</v>
      </c>
      <c r="G75" s="213" t="s">
        <v>60</v>
      </c>
      <c r="H75" s="215" t="s">
        <v>61</v>
      </c>
      <c r="I75" s="216"/>
      <c r="J75" s="213"/>
      <c r="K75" s="217"/>
      <c r="L75" s="217"/>
      <c r="M75" s="217"/>
      <c r="N75" s="217"/>
      <c r="O75" s="217"/>
      <c r="P75" s="213"/>
      <c r="Q75" s="155"/>
    </row>
    <row r="76" spans="2:17" ht="50.1" customHeight="1">
      <c r="B76" s="151" t="s">
        <v>288</v>
      </c>
      <c r="C76" s="195" t="s">
        <v>295</v>
      </c>
      <c r="D76" s="208" t="s">
        <v>296</v>
      </c>
      <c r="E76" s="195" t="s">
        <v>83</v>
      </c>
      <c r="F76" s="198" t="s">
        <v>297</v>
      </c>
      <c r="G76" s="197" t="s">
        <v>60</v>
      </c>
      <c r="H76" s="223" t="s">
        <v>61</v>
      </c>
      <c r="I76" s="209"/>
      <c r="J76" s="197"/>
      <c r="K76" s="201"/>
      <c r="L76" s="201"/>
      <c r="M76" s="201"/>
      <c r="N76" s="201"/>
      <c r="O76" s="201"/>
      <c r="P76" s="197"/>
      <c r="Q76" s="152"/>
    </row>
    <row r="77" spans="2:17" ht="50.1" customHeight="1">
      <c r="B77" s="151" t="s">
        <v>288</v>
      </c>
      <c r="C77" s="211" t="s">
        <v>298</v>
      </c>
      <c r="D77" s="218" t="s">
        <v>299</v>
      </c>
      <c r="E77" s="211" t="s">
        <v>83</v>
      </c>
      <c r="F77" s="214" t="s">
        <v>300</v>
      </c>
      <c r="G77" s="213" t="s">
        <v>60</v>
      </c>
      <c r="H77" s="199" t="s">
        <v>61</v>
      </c>
      <c r="I77" s="216"/>
      <c r="J77" s="213"/>
      <c r="K77" s="217"/>
      <c r="L77" s="217"/>
      <c r="M77" s="217"/>
      <c r="N77" s="217"/>
      <c r="O77" s="217"/>
      <c r="P77" s="213"/>
      <c r="Q77" s="155"/>
    </row>
    <row r="78" spans="2:17" ht="50.1" customHeight="1">
      <c r="B78" s="151" t="s">
        <v>288</v>
      </c>
      <c r="C78" s="195" t="s">
        <v>301</v>
      </c>
      <c r="D78" s="208" t="s">
        <v>302</v>
      </c>
      <c r="E78" s="195" t="s">
        <v>58</v>
      </c>
      <c r="F78" s="198" t="s">
        <v>303</v>
      </c>
      <c r="G78" s="197" t="s">
        <v>60</v>
      </c>
      <c r="H78" s="215" t="s">
        <v>61</v>
      </c>
      <c r="I78" s="209"/>
      <c r="J78" s="197"/>
      <c r="K78" s="201"/>
      <c r="L78" s="201"/>
      <c r="M78" s="201"/>
      <c r="N78" s="201"/>
      <c r="O78" s="201"/>
      <c r="P78" s="197"/>
      <c r="Q78" s="152"/>
    </row>
    <row r="79" spans="2:17" ht="50.1" customHeight="1">
      <c r="B79" s="151" t="s">
        <v>288</v>
      </c>
      <c r="C79" s="202" t="s">
        <v>304</v>
      </c>
      <c r="D79" s="226" t="s">
        <v>305</v>
      </c>
      <c r="E79" s="202" t="s">
        <v>58</v>
      </c>
      <c r="F79" s="205" t="s">
        <v>306</v>
      </c>
      <c r="G79" s="204" t="s">
        <v>60</v>
      </c>
      <c r="H79" s="223" t="s">
        <v>61</v>
      </c>
      <c r="I79" s="206"/>
      <c r="J79" s="204"/>
      <c r="K79" s="207"/>
      <c r="L79" s="207"/>
      <c r="M79" s="207"/>
      <c r="N79" s="207"/>
      <c r="O79" s="207"/>
      <c r="P79" s="204"/>
      <c r="Q79" s="153"/>
    </row>
    <row r="80" spans="2:17" ht="50.1" customHeight="1">
      <c r="B80" s="151" t="s">
        <v>288</v>
      </c>
      <c r="C80" s="195" t="s">
        <v>307</v>
      </c>
      <c r="D80" s="208" t="s">
        <v>308</v>
      </c>
      <c r="E80" s="195" t="s">
        <v>58</v>
      </c>
      <c r="F80" s="198" t="s">
        <v>309</v>
      </c>
      <c r="G80" s="197" t="s">
        <v>60</v>
      </c>
      <c r="H80" s="199" t="s">
        <v>61</v>
      </c>
      <c r="I80" s="209"/>
      <c r="J80" s="197"/>
      <c r="K80" s="201"/>
      <c r="L80" s="201"/>
      <c r="M80" s="201"/>
      <c r="N80" s="201"/>
      <c r="O80" s="201"/>
      <c r="P80" s="197"/>
      <c r="Q80" s="152"/>
    </row>
    <row r="81" spans="2:17" ht="50.1" customHeight="1">
      <c r="B81" s="151" t="s">
        <v>288</v>
      </c>
      <c r="C81" s="202" t="s">
        <v>310</v>
      </c>
      <c r="D81" s="210" t="s">
        <v>311</v>
      </c>
      <c r="E81" s="202" t="s">
        <v>58</v>
      </c>
      <c r="F81" s="205" t="s">
        <v>312</v>
      </c>
      <c r="G81" s="204" t="s">
        <v>60</v>
      </c>
      <c r="H81" s="215" t="s">
        <v>61</v>
      </c>
      <c r="I81" s="206"/>
      <c r="J81" s="204"/>
      <c r="K81" s="207"/>
      <c r="L81" s="207"/>
      <c r="M81" s="207"/>
      <c r="N81" s="207"/>
      <c r="O81" s="207"/>
      <c r="P81" s="204"/>
      <c r="Q81" s="153"/>
    </row>
    <row r="82" spans="2:17" ht="50.1" customHeight="1">
      <c r="B82" s="151" t="s">
        <v>288</v>
      </c>
      <c r="C82" s="195" t="s">
        <v>313</v>
      </c>
      <c r="D82" s="208" t="s">
        <v>314</v>
      </c>
      <c r="E82" s="195" t="s">
        <v>58</v>
      </c>
      <c r="F82" s="208" t="s">
        <v>315</v>
      </c>
      <c r="G82" s="197" t="s">
        <v>60</v>
      </c>
      <c r="H82" s="223" t="s">
        <v>61</v>
      </c>
      <c r="I82" s="209"/>
      <c r="J82" s="197"/>
      <c r="K82" s="201"/>
      <c r="L82" s="201"/>
      <c r="M82" s="201"/>
      <c r="N82" s="201"/>
      <c r="O82" s="201"/>
      <c r="P82" s="197"/>
      <c r="Q82" s="152"/>
    </row>
    <row r="83" spans="2:17" ht="50.1" customHeight="1">
      <c r="B83" s="151" t="s">
        <v>288</v>
      </c>
      <c r="C83" s="211" t="s">
        <v>316</v>
      </c>
      <c r="D83" s="218" t="s">
        <v>317</v>
      </c>
      <c r="E83" s="211" t="s">
        <v>58</v>
      </c>
      <c r="F83" s="218" t="s">
        <v>318</v>
      </c>
      <c r="G83" s="213" t="s">
        <v>60</v>
      </c>
      <c r="H83" s="199" t="s">
        <v>61</v>
      </c>
      <c r="I83" s="216"/>
      <c r="J83" s="213"/>
      <c r="K83" s="217"/>
      <c r="L83" s="217"/>
      <c r="M83" s="217"/>
      <c r="N83" s="217"/>
      <c r="O83" s="217"/>
      <c r="P83" s="213"/>
      <c r="Q83" s="155"/>
    </row>
    <row r="84" spans="2:17" ht="50.1" customHeight="1">
      <c r="B84" s="151" t="s">
        <v>288</v>
      </c>
      <c r="C84" s="195" t="s">
        <v>319</v>
      </c>
      <c r="D84" s="208" t="s">
        <v>320</v>
      </c>
      <c r="E84" s="195" t="s">
        <v>83</v>
      </c>
      <c r="F84" s="198" t="s">
        <v>321</v>
      </c>
      <c r="G84" s="197" t="s">
        <v>60</v>
      </c>
      <c r="H84" s="215" t="s">
        <v>61</v>
      </c>
      <c r="I84" s="209"/>
      <c r="J84" s="197"/>
      <c r="K84" s="201"/>
      <c r="L84" s="201"/>
      <c r="M84" s="201"/>
      <c r="N84" s="201"/>
      <c r="O84" s="201"/>
      <c r="P84" s="197"/>
      <c r="Q84" s="152"/>
    </row>
    <row r="85" spans="2:17" ht="50.1" customHeight="1">
      <c r="B85" s="151" t="s">
        <v>288</v>
      </c>
      <c r="C85" s="202" t="s">
        <v>322</v>
      </c>
      <c r="D85" s="226" t="s">
        <v>323</v>
      </c>
      <c r="E85" s="202" t="s">
        <v>83</v>
      </c>
      <c r="F85" s="210" t="s">
        <v>324</v>
      </c>
      <c r="G85" s="204" t="s">
        <v>60</v>
      </c>
      <c r="H85" s="223" t="s">
        <v>61</v>
      </c>
      <c r="I85" s="206"/>
      <c r="J85" s="204"/>
      <c r="K85" s="207"/>
      <c r="L85" s="207"/>
      <c r="M85" s="207"/>
      <c r="N85" s="207"/>
      <c r="O85" s="207"/>
      <c r="P85" s="204"/>
      <c r="Q85" s="153"/>
    </row>
    <row r="86" spans="2:17" ht="50.1" customHeight="1">
      <c r="B86" s="151" t="s">
        <v>288</v>
      </c>
      <c r="C86" s="195" t="s">
        <v>325</v>
      </c>
      <c r="D86" s="208" t="s">
        <v>326</v>
      </c>
      <c r="E86" s="195" t="s">
        <v>83</v>
      </c>
      <c r="F86" s="198" t="s">
        <v>327</v>
      </c>
      <c r="G86" s="197" t="s">
        <v>60</v>
      </c>
      <c r="H86" s="199" t="s">
        <v>61</v>
      </c>
      <c r="I86" s="209"/>
      <c r="J86" s="197"/>
      <c r="K86" s="201"/>
      <c r="L86" s="201"/>
      <c r="M86" s="201"/>
      <c r="N86" s="201"/>
      <c r="O86" s="201"/>
      <c r="P86" s="197"/>
      <c r="Q86" s="152"/>
    </row>
    <row r="87" spans="2:17" ht="50.1" customHeight="1">
      <c r="B87" s="154" t="s">
        <v>328</v>
      </c>
      <c r="C87" s="211" t="s">
        <v>329</v>
      </c>
      <c r="D87" s="218" t="s">
        <v>330</v>
      </c>
      <c r="E87" s="211" t="s">
        <v>83</v>
      </c>
      <c r="F87" s="218" t="s">
        <v>331</v>
      </c>
      <c r="G87" s="213" t="s">
        <v>60</v>
      </c>
      <c r="H87" s="199" t="s">
        <v>61</v>
      </c>
      <c r="I87" s="216"/>
      <c r="J87" s="213"/>
      <c r="K87" s="217"/>
      <c r="L87" s="217"/>
      <c r="M87" s="217"/>
      <c r="N87" s="217"/>
      <c r="O87" s="217"/>
      <c r="P87" s="213"/>
      <c r="Q87" s="155"/>
    </row>
    <row r="88" spans="2:17" ht="50.1" customHeight="1">
      <c r="B88" s="154" t="s">
        <v>328</v>
      </c>
      <c r="C88" s="195" t="s">
        <v>332</v>
      </c>
      <c r="D88" s="208" t="s">
        <v>333</v>
      </c>
      <c r="E88" s="195" t="s">
        <v>83</v>
      </c>
      <c r="F88" s="198" t="s">
        <v>334</v>
      </c>
      <c r="G88" s="197" t="s">
        <v>60</v>
      </c>
      <c r="H88" s="199" t="s">
        <v>102</v>
      </c>
      <c r="I88" s="209"/>
      <c r="J88" s="197"/>
      <c r="K88" s="201"/>
      <c r="L88" s="201"/>
      <c r="M88" s="201"/>
      <c r="N88" s="201"/>
      <c r="O88" s="201"/>
      <c r="P88" s="197"/>
      <c r="Q88" s="152"/>
    </row>
    <row r="89" spans="2:17" ht="50.1" customHeight="1">
      <c r="B89" s="154" t="s">
        <v>328</v>
      </c>
      <c r="C89" s="202" t="s">
        <v>335</v>
      </c>
      <c r="D89" s="210" t="s">
        <v>336</v>
      </c>
      <c r="E89" s="202" t="s">
        <v>83</v>
      </c>
      <c r="F89" s="205" t="s">
        <v>337</v>
      </c>
      <c r="G89" s="204" t="s">
        <v>60</v>
      </c>
      <c r="H89" s="223" t="s">
        <v>61</v>
      </c>
      <c r="I89" s="206"/>
      <c r="J89" s="204"/>
      <c r="K89" s="207"/>
      <c r="L89" s="207"/>
      <c r="M89" s="207"/>
      <c r="N89" s="207"/>
      <c r="O89" s="207"/>
      <c r="P89" s="204"/>
      <c r="Q89" s="153"/>
    </row>
    <row r="90" spans="2:17" ht="50.1" customHeight="1">
      <c r="B90" s="154" t="s">
        <v>328</v>
      </c>
      <c r="C90" s="195" t="s">
        <v>338</v>
      </c>
      <c r="D90" s="208" t="s">
        <v>339</v>
      </c>
      <c r="E90" s="195" t="s">
        <v>83</v>
      </c>
      <c r="F90" s="198" t="s">
        <v>340</v>
      </c>
      <c r="G90" s="197" t="s">
        <v>60</v>
      </c>
      <c r="H90" s="199" t="s">
        <v>61</v>
      </c>
      <c r="I90" s="209"/>
      <c r="J90" s="197"/>
      <c r="K90" s="201"/>
      <c r="L90" s="201"/>
      <c r="M90" s="201"/>
      <c r="N90" s="201"/>
      <c r="O90" s="201"/>
      <c r="P90" s="197"/>
      <c r="Q90" s="152"/>
    </row>
    <row r="91" spans="2:17" ht="50.1" customHeight="1">
      <c r="B91" s="154" t="s">
        <v>328</v>
      </c>
      <c r="C91" s="211" t="s">
        <v>341</v>
      </c>
      <c r="D91" s="218" t="s">
        <v>342</v>
      </c>
      <c r="E91" s="211" t="s">
        <v>83</v>
      </c>
      <c r="F91" s="214" t="s">
        <v>343</v>
      </c>
      <c r="G91" s="213" t="s">
        <v>60</v>
      </c>
      <c r="H91" s="215" t="s">
        <v>61</v>
      </c>
      <c r="I91" s="216"/>
      <c r="J91" s="213"/>
      <c r="K91" s="217"/>
      <c r="L91" s="217"/>
      <c r="M91" s="217"/>
      <c r="N91" s="217"/>
      <c r="O91" s="217"/>
      <c r="P91" s="213"/>
      <c r="Q91" s="155"/>
    </row>
    <row r="92" spans="2:17" ht="88.5" customHeight="1">
      <c r="B92" s="154" t="s">
        <v>328</v>
      </c>
      <c r="C92" s="195" t="s">
        <v>344</v>
      </c>
      <c r="D92" s="208" t="s">
        <v>345</v>
      </c>
      <c r="E92" s="195" t="s">
        <v>58</v>
      </c>
      <c r="F92" s="208" t="s">
        <v>346</v>
      </c>
      <c r="G92" s="197" t="s">
        <v>60</v>
      </c>
      <c r="H92" s="199" t="s">
        <v>175</v>
      </c>
      <c r="I92" s="209"/>
      <c r="J92" s="197"/>
      <c r="K92" s="224" t="s">
        <v>425</v>
      </c>
      <c r="L92" s="201"/>
      <c r="M92" s="201"/>
      <c r="N92" s="201"/>
      <c r="O92" s="201"/>
      <c r="P92" s="197" t="s">
        <v>177</v>
      </c>
      <c r="Q92" s="152" t="s">
        <v>374</v>
      </c>
    </row>
    <row r="93" spans="2:17" ht="75.75" customHeight="1">
      <c r="B93" s="154" t="s">
        <v>328</v>
      </c>
      <c r="C93" s="211" t="s">
        <v>347</v>
      </c>
      <c r="D93" s="218" t="s">
        <v>348</v>
      </c>
      <c r="E93" s="211" t="s">
        <v>58</v>
      </c>
      <c r="F93" s="214" t="s">
        <v>349</v>
      </c>
      <c r="G93" s="213" t="s">
        <v>60</v>
      </c>
      <c r="H93" s="199" t="s">
        <v>175</v>
      </c>
      <c r="I93" s="216"/>
      <c r="J93" s="213"/>
      <c r="K93" s="220" t="s">
        <v>419</v>
      </c>
      <c r="L93" s="217"/>
      <c r="M93" s="217"/>
      <c r="N93" s="217"/>
      <c r="O93" s="217"/>
      <c r="P93" s="213" t="s">
        <v>177</v>
      </c>
      <c r="Q93" s="155" t="s">
        <v>227</v>
      </c>
    </row>
    <row r="94" spans="2:17" ht="50.1" customHeight="1">
      <c r="B94" s="154" t="s">
        <v>328</v>
      </c>
      <c r="C94" s="195" t="s">
        <v>350</v>
      </c>
      <c r="D94" s="208" t="s">
        <v>351</v>
      </c>
      <c r="E94" s="195" t="s">
        <v>58</v>
      </c>
      <c r="F94" s="198" t="s">
        <v>352</v>
      </c>
      <c r="G94" s="197" t="s">
        <v>60</v>
      </c>
      <c r="H94" s="199" t="s">
        <v>102</v>
      </c>
      <c r="I94" s="209"/>
      <c r="J94" s="197"/>
      <c r="K94" s="201"/>
      <c r="L94" s="201"/>
      <c r="M94" s="201"/>
      <c r="N94" s="201"/>
      <c r="O94" s="201"/>
      <c r="P94" s="197"/>
      <c r="Q94" s="152"/>
    </row>
    <row r="95" spans="2:17" ht="50.1" customHeight="1">
      <c r="B95" s="154" t="s">
        <v>328</v>
      </c>
      <c r="C95" s="202" t="s">
        <v>353</v>
      </c>
      <c r="D95" s="210" t="s">
        <v>354</v>
      </c>
      <c r="E95" s="202" t="s">
        <v>58</v>
      </c>
      <c r="F95" s="210" t="s">
        <v>355</v>
      </c>
      <c r="G95" s="204" t="s">
        <v>60</v>
      </c>
      <c r="H95" s="223" t="s">
        <v>102</v>
      </c>
      <c r="I95" s="206"/>
      <c r="J95" s="204"/>
      <c r="K95" s="207"/>
      <c r="L95" s="207"/>
      <c r="M95" s="207"/>
      <c r="N95" s="207"/>
      <c r="O95" s="207"/>
      <c r="P95" s="204"/>
      <c r="Q95" s="153"/>
    </row>
    <row r="96" spans="2:17" ht="50.1" customHeight="1">
      <c r="B96" s="154" t="s">
        <v>328</v>
      </c>
      <c r="C96" s="195" t="s">
        <v>356</v>
      </c>
      <c r="D96" s="208" t="s">
        <v>357</v>
      </c>
      <c r="E96" s="195" t="s">
        <v>58</v>
      </c>
      <c r="F96" s="208" t="s">
        <v>358</v>
      </c>
      <c r="G96" s="197" t="s">
        <v>60</v>
      </c>
      <c r="H96" s="199" t="s">
        <v>61</v>
      </c>
      <c r="I96" s="209"/>
      <c r="J96" s="197"/>
      <c r="K96" s="201"/>
      <c r="L96" s="201"/>
      <c r="M96" s="201"/>
      <c r="N96" s="201"/>
      <c r="O96" s="201"/>
      <c r="P96" s="197"/>
      <c r="Q96" s="152"/>
    </row>
    <row r="97" spans="2:17" ht="50.1" customHeight="1">
      <c r="B97" s="154" t="s">
        <v>328</v>
      </c>
      <c r="C97" s="202" t="s">
        <v>359</v>
      </c>
      <c r="D97" s="210" t="s">
        <v>360</v>
      </c>
      <c r="E97" s="202" t="s">
        <v>58</v>
      </c>
      <c r="F97" s="205" t="s">
        <v>361</v>
      </c>
      <c r="G97" s="204" t="s">
        <v>60</v>
      </c>
      <c r="H97" s="223" t="s">
        <v>61</v>
      </c>
      <c r="I97" s="206"/>
      <c r="J97" s="204"/>
      <c r="K97" s="207"/>
      <c r="L97" s="207"/>
      <c r="M97" s="207"/>
      <c r="N97" s="207"/>
      <c r="O97" s="207"/>
      <c r="P97" s="204"/>
      <c r="Q97" s="153"/>
    </row>
    <row r="98" spans="2:17" ht="50.1" customHeight="1">
      <c r="B98" s="151" t="s">
        <v>362</v>
      </c>
      <c r="C98" s="195" t="s">
        <v>363</v>
      </c>
      <c r="D98" s="208" t="s">
        <v>364</v>
      </c>
      <c r="E98" s="195" t="s">
        <v>58</v>
      </c>
      <c r="F98" s="208" t="s">
        <v>365</v>
      </c>
      <c r="G98" s="197" t="s">
        <v>60</v>
      </c>
      <c r="H98" s="199" t="s">
        <v>61</v>
      </c>
      <c r="I98" s="209"/>
      <c r="J98" s="197"/>
      <c r="K98" s="201"/>
      <c r="L98" s="201"/>
      <c r="M98" s="201"/>
      <c r="N98" s="201"/>
      <c r="O98" s="201"/>
      <c r="P98" s="197"/>
      <c r="Q98" s="152"/>
    </row>
    <row r="99" spans="2:17" ht="50.1" customHeight="1">
      <c r="B99" s="151" t="s">
        <v>362</v>
      </c>
      <c r="C99" s="202" t="s">
        <v>366</v>
      </c>
      <c r="D99" s="210" t="s">
        <v>367</v>
      </c>
      <c r="E99" s="202" t="s">
        <v>58</v>
      </c>
      <c r="F99" s="205" t="s">
        <v>368</v>
      </c>
      <c r="G99" s="204" t="s">
        <v>60</v>
      </c>
      <c r="H99" s="223" t="s">
        <v>102</v>
      </c>
      <c r="I99" s="206"/>
      <c r="J99" s="204"/>
      <c r="K99" s="207"/>
      <c r="L99" s="207"/>
      <c r="M99" s="207"/>
      <c r="N99" s="207"/>
      <c r="O99" s="207"/>
      <c r="P99" s="204"/>
      <c r="Q99" s="153"/>
    </row>
    <row r="100" spans="2:17" ht="50.1" customHeight="1">
      <c r="B100" s="151" t="s">
        <v>362</v>
      </c>
      <c r="C100" s="195" t="s">
        <v>369</v>
      </c>
      <c r="D100" s="208" t="s">
        <v>370</v>
      </c>
      <c r="E100" s="195" t="s">
        <v>58</v>
      </c>
      <c r="F100" s="208" t="s">
        <v>371</v>
      </c>
      <c r="G100" s="197" t="s">
        <v>60</v>
      </c>
      <c r="H100" s="199" t="s">
        <v>175</v>
      </c>
      <c r="I100" s="209"/>
      <c r="J100" s="197"/>
      <c r="K100" s="201"/>
      <c r="L100" s="201"/>
      <c r="M100" s="201"/>
      <c r="N100" s="201"/>
      <c r="O100" s="201" t="s">
        <v>402</v>
      </c>
      <c r="P100" s="197"/>
      <c r="Q100" s="152"/>
    </row>
    <row r="101" spans="2:17" ht="50.1" customHeight="1">
      <c r="B101" s="151" t="s">
        <v>362</v>
      </c>
      <c r="C101" s="202" t="s">
        <v>375</v>
      </c>
      <c r="D101" s="218" t="s">
        <v>376</v>
      </c>
      <c r="E101" s="211" t="s">
        <v>58</v>
      </c>
      <c r="F101" s="218" t="s">
        <v>377</v>
      </c>
      <c r="G101" s="204" t="s">
        <v>60</v>
      </c>
      <c r="H101" s="223" t="s">
        <v>61</v>
      </c>
      <c r="I101" s="206"/>
      <c r="J101" s="204"/>
      <c r="K101" s="207"/>
      <c r="L101" s="207"/>
      <c r="M101" s="207"/>
      <c r="N101" s="207"/>
      <c r="O101" s="207"/>
      <c r="P101" s="204"/>
      <c r="Q101" s="153"/>
    </row>
    <row r="102" spans="2:17" ht="50.1" customHeight="1">
      <c r="B102" s="151" t="s">
        <v>362</v>
      </c>
      <c r="C102" s="195" t="s">
        <v>378</v>
      </c>
      <c r="D102" s="208" t="s">
        <v>379</v>
      </c>
      <c r="E102" s="195" t="s">
        <v>58</v>
      </c>
      <c r="F102" s="208" t="s">
        <v>380</v>
      </c>
      <c r="G102" s="197" t="s">
        <v>60</v>
      </c>
      <c r="H102" s="199" t="s">
        <v>61</v>
      </c>
      <c r="I102" s="209"/>
      <c r="J102" s="197"/>
      <c r="K102" s="201"/>
      <c r="L102" s="201"/>
      <c r="M102" s="201"/>
      <c r="N102" s="201"/>
      <c r="O102" s="201"/>
      <c r="P102" s="197"/>
      <c r="Q102" s="152"/>
    </row>
    <row r="103" spans="2:17" ht="50.1" customHeight="1">
      <c r="B103" s="151" t="s">
        <v>362</v>
      </c>
      <c r="C103" s="202" t="s">
        <v>381</v>
      </c>
      <c r="D103" s="210" t="s">
        <v>382</v>
      </c>
      <c r="E103" s="202" t="s">
        <v>58</v>
      </c>
      <c r="F103" s="210" t="s">
        <v>383</v>
      </c>
      <c r="G103" s="204" t="s">
        <v>60</v>
      </c>
      <c r="H103" s="223" t="s">
        <v>61</v>
      </c>
      <c r="I103" s="206"/>
      <c r="J103" s="204"/>
      <c r="K103" s="207"/>
      <c r="L103" s="207"/>
      <c r="M103" s="207"/>
      <c r="N103" s="207"/>
      <c r="O103" s="207"/>
      <c r="P103" s="204"/>
      <c r="Q103" s="153"/>
    </row>
    <row r="104" spans="2:17" ht="50.1" customHeight="1">
      <c r="B104" s="151" t="s">
        <v>362</v>
      </c>
      <c r="C104" s="195" t="s">
        <v>384</v>
      </c>
      <c r="D104" s="208" t="s">
        <v>385</v>
      </c>
      <c r="E104" s="195" t="s">
        <v>58</v>
      </c>
      <c r="F104" s="198" t="s">
        <v>386</v>
      </c>
      <c r="G104" s="197" t="s">
        <v>60</v>
      </c>
      <c r="H104" s="199" t="s">
        <v>61</v>
      </c>
      <c r="I104" s="209"/>
      <c r="J104" s="197"/>
      <c r="K104" s="201"/>
      <c r="L104" s="201"/>
      <c r="M104" s="201"/>
      <c r="N104" s="201"/>
      <c r="O104" s="201"/>
      <c r="P104" s="197"/>
      <c r="Q104" s="152"/>
    </row>
    <row r="105" spans="2:17" ht="50.1" customHeight="1">
      <c r="B105" s="151" t="s">
        <v>362</v>
      </c>
      <c r="C105" s="202" t="s">
        <v>387</v>
      </c>
      <c r="D105" s="210" t="s">
        <v>388</v>
      </c>
      <c r="E105" s="202" t="s">
        <v>58</v>
      </c>
      <c r="F105" s="210" t="s">
        <v>389</v>
      </c>
      <c r="G105" s="204" t="s">
        <v>60</v>
      </c>
      <c r="H105" s="223" t="s">
        <v>61</v>
      </c>
      <c r="I105" s="206"/>
      <c r="J105" s="204"/>
      <c r="K105" s="207"/>
      <c r="L105" s="207"/>
      <c r="M105" s="207"/>
      <c r="N105" s="207"/>
      <c r="O105" s="207"/>
      <c r="P105" s="204"/>
      <c r="Q105" s="153"/>
    </row>
    <row r="106" spans="2:17" ht="50.1" customHeight="1">
      <c r="B106" s="151" t="s">
        <v>362</v>
      </c>
      <c r="C106" s="195" t="s">
        <v>390</v>
      </c>
      <c r="D106" s="208" t="s">
        <v>391</v>
      </c>
      <c r="E106" s="195" t="s">
        <v>83</v>
      </c>
      <c r="F106" s="198" t="s">
        <v>392</v>
      </c>
      <c r="G106" s="197" t="s">
        <v>60</v>
      </c>
      <c r="H106" s="199" t="s">
        <v>102</v>
      </c>
      <c r="I106" s="209"/>
      <c r="J106" s="197"/>
      <c r="K106" s="201"/>
      <c r="L106" s="201"/>
      <c r="M106" s="201"/>
      <c r="N106" s="201"/>
      <c r="O106" s="201"/>
      <c r="P106" s="197"/>
      <c r="Q106" s="152"/>
    </row>
    <row r="107" spans="2:17" ht="50.1" customHeight="1">
      <c r="B107" s="151" t="s">
        <v>362</v>
      </c>
      <c r="C107" s="202" t="s">
        <v>393</v>
      </c>
      <c r="D107" s="210" t="s">
        <v>394</v>
      </c>
      <c r="E107" s="202" t="s">
        <v>58</v>
      </c>
      <c r="F107" s="205" t="s">
        <v>395</v>
      </c>
      <c r="G107" s="204" t="s">
        <v>60</v>
      </c>
      <c r="H107" s="223" t="s">
        <v>61</v>
      </c>
      <c r="I107" s="206"/>
      <c r="J107" s="204"/>
      <c r="K107" s="207"/>
      <c r="L107" s="207"/>
      <c r="M107" s="207"/>
      <c r="N107" s="207"/>
      <c r="O107" s="207"/>
      <c r="P107" s="204"/>
      <c r="Q107" s="153"/>
    </row>
    <row r="108" spans="2:17" ht="50.1" customHeight="1">
      <c r="B108" s="151" t="s">
        <v>362</v>
      </c>
      <c r="C108" s="195" t="s">
        <v>396</v>
      </c>
      <c r="D108" s="208" t="s">
        <v>397</v>
      </c>
      <c r="E108" s="195" t="s">
        <v>58</v>
      </c>
      <c r="F108" s="198" t="s">
        <v>398</v>
      </c>
      <c r="G108" s="197" t="s">
        <v>60</v>
      </c>
      <c r="H108" s="199" t="s">
        <v>102</v>
      </c>
      <c r="I108" s="209"/>
      <c r="J108" s="197"/>
      <c r="K108" s="201"/>
      <c r="L108" s="201"/>
      <c r="M108" s="201"/>
      <c r="N108" s="201"/>
      <c r="O108" s="201"/>
      <c r="P108" s="197"/>
      <c r="Q108" s="152"/>
    </row>
    <row r="109" spans="2:17" ht="50.1" customHeight="1">
      <c r="B109" s="156" t="s">
        <v>362</v>
      </c>
      <c r="C109" s="157" t="s">
        <v>399</v>
      </c>
      <c r="D109" s="158" t="s">
        <v>400</v>
      </c>
      <c r="E109" s="157" t="s">
        <v>58</v>
      </c>
      <c r="F109" s="159" t="s">
        <v>401</v>
      </c>
      <c r="G109" s="160" t="s">
        <v>60</v>
      </c>
      <c r="H109" s="161" t="s">
        <v>61</v>
      </c>
      <c r="I109" s="162"/>
      <c r="J109" s="160"/>
      <c r="K109" s="163"/>
      <c r="L109" s="163"/>
      <c r="M109" s="163"/>
      <c r="N109" s="163"/>
      <c r="O109" s="163"/>
      <c r="P109" s="160"/>
      <c r="Q109" s="164"/>
    </row>
    <row r="110" spans="2:17">
      <c r="H110" s="92">
        <f>COUNTIF(H4:H109,"=Indéterminé")</f>
        <v>0</v>
      </c>
    </row>
    <row r="113" spans="2:9">
      <c r="F113" s="61"/>
    </row>
    <row r="114" spans="2:9">
      <c r="F114" s="61"/>
    </row>
    <row r="115" spans="2:9">
      <c r="F115" s="61"/>
    </row>
    <row r="116" spans="2:9">
      <c r="F116" s="61"/>
    </row>
    <row r="117" spans="2:9">
      <c r="F117" s="61"/>
    </row>
    <row r="118" spans="2:9">
      <c r="F118" s="61"/>
    </row>
    <row r="119" spans="2:9">
      <c r="F119" s="61"/>
    </row>
    <row r="120" spans="2:9">
      <c r="F120" s="61"/>
    </row>
    <row r="121" spans="2:9">
      <c r="F121" s="61"/>
    </row>
    <row r="122" spans="2:9">
      <c r="F122" s="61"/>
    </row>
    <row r="123" spans="2:9">
      <c r="F123" s="61"/>
    </row>
    <row r="124" spans="2:9">
      <c r="B124" s="85"/>
      <c r="C124" s="85"/>
      <c r="D124" s="85"/>
      <c r="F124" s="61"/>
      <c r="G124" s="85"/>
      <c r="H124" s="85"/>
      <c r="I124" s="85"/>
    </row>
    <row r="125" spans="2:9">
      <c r="B125" s="85"/>
      <c r="C125" s="85"/>
      <c r="D125" s="85"/>
      <c r="F125" s="61"/>
      <c r="G125" s="85"/>
      <c r="H125" s="85"/>
      <c r="I125" s="85"/>
    </row>
    <row r="126" spans="2:9">
      <c r="B126" s="85"/>
      <c r="C126" s="85"/>
      <c r="D126" s="85"/>
      <c r="F126" s="61"/>
      <c r="G126" s="85"/>
      <c r="H126" s="85"/>
      <c r="I126" s="85"/>
    </row>
    <row r="127" spans="2:9">
      <c r="B127" s="85"/>
      <c r="C127" s="85"/>
      <c r="D127" s="85"/>
      <c r="F127" s="61"/>
      <c r="G127" s="85"/>
      <c r="H127" s="85"/>
      <c r="I127" s="85"/>
    </row>
    <row r="128" spans="2:9">
      <c r="B128" s="85"/>
      <c r="C128" s="85"/>
      <c r="D128" s="85"/>
      <c r="F128" s="61"/>
      <c r="G128" s="85"/>
      <c r="H128" s="85"/>
      <c r="I128" s="85"/>
    </row>
    <row r="129" spans="6:6" s="85" customFormat="1">
      <c r="F129" s="61"/>
    </row>
    <row r="130" spans="6:6" s="85" customFormat="1">
      <c r="F130" s="61"/>
    </row>
    <row r="131" spans="6:6" s="85" customFormat="1">
      <c r="F131" s="61"/>
    </row>
    <row r="132" spans="6:6" s="85" customFormat="1">
      <c r="F132" s="61"/>
    </row>
    <row r="133" spans="6:6" s="85" customFormat="1">
      <c r="F133" s="61"/>
    </row>
    <row r="134" spans="6:6" s="85" customFormat="1">
      <c r="F134" s="61"/>
    </row>
    <row r="135" spans="6:6" s="85" customFormat="1">
      <c r="F135" s="61"/>
    </row>
    <row r="136" spans="6:6" s="85" customFormat="1">
      <c r="F136" s="61"/>
    </row>
    <row r="137" spans="6:6" s="85" customFormat="1">
      <c r="F137" s="61"/>
    </row>
    <row r="138" spans="6:6" s="85" customFormat="1">
      <c r="F138" s="61"/>
    </row>
    <row r="139" spans="6:6" s="85" customFormat="1">
      <c r="F139" s="61"/>
    </row>
    <row r="140" spans="6:6" s="85" customFormat="1">
      <c r="F140" s="61"/>
    </row>
    <row r="141" spans="6:6" s="85" customFormat="1">
      <c r="F141" s="61"/>
    </row>
    <row r="142" spans="6:6" s="85" customFormat="1">
      <c r="F142" s="61"/>
    </row>
    <row r="143" spans="6:6" s="85" customFormat="1">
      <c r="F143" s="61"/>
    </row>
    <row r="144" spans="6:6" s="85" customFormat="1">
      <c r="F144" s="61"/>
    </row>
    <row r="145" spans="6:6" s="85" customFormat="1">
      <c r="F145" s="61"/>
    </row>
    <row r="146" spans="6:6" s="85" customFormat="1">
      <c r="F146" s="61"/>
    </row>
    <row r="147" spans="6:6" s="85" customFormat="1">
      <c r="F147" s="61"/>
    </row>
    <row r="148" spans="6:6" s="85" customFormat="1">
      <c r="F148" s="61"/>
    </row>
    <row r="149" spans="6:6" s="85" customFormat="1">
      <c r="F149" s="61"/>
    </row>
    <row r="150" spans="6:6" s="85" customFormat="1">
      <c r="F150" s="61"/>
    </row>
    <row r="151" spans="6:6" s="85" customFormat="1">
      <c r="F151" s="61"/>
    </row>
    <row r="152" spans="6:6" s="85" customFormat="1">
      <c r="F152" s="61"/>
    </row>
    <row r="153" spans="6:6" s="85" customFormat="1">
      <c r="F153" s="61"/>
    </row>
    <row r="154" spans="6:6" s="85" customFormat="1">
      <c r="F154" s="61"/>
    </row>
    <row r="155" spans="6:6" s="85" customFormat="1">
      <c r="F155" s="61"/>
    </row>
    <row r="156" spans="6:6" s="85" customFormat="1">
      <c r="F156" s="61"/>
    </row>
    <row r="157" spans="6:6" s="85" customFormat="1">
      <c r="F157" s="61"/>
    </row>
    <row r="158" spans="6:6" s="85" customFormat="1">
      <c r="F158" s="61"/>
    </row>
    <row r="159" spans="6:6" s="85" customFormat="1">
      <c r="F159" s="61"/>
    </row>
    <row r="160" spans="6:6" s="85" customFormat="1">
      <c r="F160" s="61"/>
    </row>
    <row r="161" spans="6:6" s="85" customFormat="1">
      <c r="F161" s="61"/>
    </row>
    <row r="162" spans="6:6" s="85" customFormat="1">
      <c r="F162" s="61"/>
    </row>
    <row r="163" spans="6:6" s="85" customFormat="1">
      <c r="F163" s="61"/>
    </row>
    <row r="164" spans="6:6" s="85" customFormat="1">
      <c r="F164" s="61"/>
    </row>
    <row r="165" spans="6:6" s="85" customFormat="1">
      <c r="F165" s="61"/>
    </row>
    <row r="166" spans="6:6" s="85" customFormat="1">
      <c r="F166" s="61"/>
    </row>
    <row r="167" spans="6:6" s="85" customFormat="1">
      <c r="F167" s="61"/>
    </row>
    <row r="168" spans="6:6" s="85" customFormat="1">
      <c r="F168" s="61"/>
    </row>
    <row r="169" spans="6:6" s="85" customFormat="1">
      <c r="F169" s="61"/>
    </row>
    <row r="170" spans="6:6" s="85" customFormat="1">
      <c r="F170" s="61"/>
    </row>
    <row r="171" spans="6:6" s="85" customFormat="1">
      <c r="F171" s="61"/>
    </row>
    <row r="172" spans="6:6" s="85" customFormat="1">
      <c r="F172" s="61"/>
    </row>
    <row r="173" spans="6:6" s="85" customFormat="1">
      <c r="F173" s="61"/>
    </row>
    <row r="174" spans="6:6" s="85" customFormat="1">
      <c r="F174" s="61"/>
    </row>
    <row r="175" spans="6:6" s="85" customFormat="1">
      <c r="F175" s="61"/>
    </row>
    <row r="176" spans="6:6" s="85" customFormat="1">
      <c r="F176" s="61"/>
    </row>
    <row r="177" spans="6:6" s="85" customFormat="1">
      <c r="F177" s="61"/>
    </row>
    <row r="178" spans="6:6" s="85" customFormat="1">
      <c r="F178" s="61"/>
    </row>
    <row r="179" spans="6:6" s="85" customFormat="1">
      <c r="F179" s="61"/>
    </row>
    <row r="180" spans="6:6" s="85" customFormat="1">
      <c r="F180" s="61"/>
    </row>
    <row r="181" spans="6:6" s="85" customFormat="1">
      <c r="F181" s="61"/>
    </row>
    <row r="182" spans="6:6" s="85" customFormat="1">
      <c r="F182" s="61"/>
    </row>
    <row r="183" spans="6:6" s="85" customFormat="1">
      <c r="F183" s="61"/>
    </row>
    <row r="184" spans="6:6" s="85" customFormat="1">
      <c r="F184" s="61"/>
    </row>
    <row r="185" spans="6:6" s="85" customFormat="1">
      <c r="F185" s="61"/>
    </row>
    <row r="186" spans="6:6" s="85" customFormat="1">
      <c r="F186" s="61"/>
    </row>
    <row r="187" spans="6:6" s="85" customFormat="1">
      <c r="F187" s="61"/>
    </row>
    <row r="188" spans="6:6" s="85" customFormat="1">
      <c r="F188" s="61"/>
    </row>
    <row r="189" spans="6:6" s="85" customFormat="1">
      <c r="F189" s="61"/>
    </row>
    <row r="190" spans="6:6" s="85" customFormat="1">
      <c r="F190" s="61"/>
    </row>
    <row r="191" spans="6:6" s="85" customFormat="1">
      <c r="F191" s="61"/>
    </row>
    <row r="192" spans="6:6" s="85" customFormat="1">
      <c r="F192" s="61"/>
    </row>
    <row r="193" spans="6:6" s="85" customFormat="1">
      <c r="F193" s="61"/>
    </row>
    <row r="194" spans="6:6" s="85" customFormat="1">
      <c r="F194" s="61"/>
    </row>
    <row r="195" spans="6:6" s="85" customFormat="1">
      <c r="F195" s="61"/>
    </row>
    <row r="196" spans="6:6" s="85" customFormat="1">
      <c r="F196" s="61"/>
    </row>
    <row r="197" spans="6:6" s="85" customFormat="1">
      <c r="F197" s="61"/>
    </row>
    <row r="198" spans="6:6" s="85" customFormat="1">
      <c r="F198" s="61"/>
    </row>
    <row r="199" spans="6:6" s="85" customFormat="1">
      <c r="F199" s="61"/>
    </row>
    <row r="200" spans="6:6" s="85" customFormat="1">
      <c r="F200" s="61"/>
    </row>
    <row r="201" spans="6:6" s="85" customFormat="1">
      <c r="F201" s="61"/>
    </row>
    <row r="202" spans="6:6" s="85" customFormat="1">
      <c r="F202" s="61"/>
    </row>
    <row r="203" spans="6:6" s="85" customFormat="1">
      <c r="F203" s="61"/>
    </row>
    <row r="204" spans="6:6" s="85" customFormat="1">
      <c r="F204" s="61"/>
    </row>
    <row r="205" spans="6:6" s="85" customFormat="1">
      <c r="F205" s="61"/>
    </row>
    <row r="206" spans="6:6" s="85" customFormat="1">
      <c r="F206" s="61"/>
    </row>
    <row r="207" spans="6:6" s="85" customFormat="1">
      <c r="F207" s="61"/>
    </row>
    <row r="208" spans="6:6" s="85" customFormat="1">
      <c r="F208" s="61"/>
    </row>
    <row r="209" spans="6:6" s="85" customFormat="1">
      <c r="F209" s="61"/>
    </row>
    <row r="210" spans="6:6" s="85" customFormat="1">
      <c r="F210" s="61"/>
    </row>
    <row r="211" spans="6:6" s="85" customFormat="1">
      <c r="F211" s="61"/>
    </row>
    <row r="212" spans="6:6" s="85" customFormat="1">
      <c r="F212" s="61"/>
    </row>
    <row r="213" spans="6:6" s="85" customFormat="1">
      <c r="F213" s="61"/>
    </row>
    <row r="214" spans="6:6" s="85" customFormat="1">
      <c r="F214" s="61"/>
    </row>
    <row r="215" spans="6:6" s="85" customFormat="1">
      <c r="F215" s="61"/>
    </row>
    <row r="216" spans="6:6" s="85" customFormat="1">
      <c r="F216" s="61"/>
    </row>
    <row r="217" spans="6:6" s="85" customFormat="1">
      <c r="F217" s="61"/>
    </row>
    <row r="218" spans="6:6" s="85" customFormat="1">
      <c r="F218" s="61"/>
    </row>
    <row r="219" spans="6:6" s="85" customFormat="1">
      <c r="F219" s="61"/>
    </row>
    <row r="220" spans="6:6" s="85" customFormat="1">
      <c r="F220" s="61"/>
    </row>
    <row r="221" spans="6:6" s="85" customFormat="1">
      <c r="F221" s="61"/>
    </row>
    <row r="222" spans="6:6" s="85" customFormat="1">
      <c r="F222" s="61"/>
    </row>
    <row r="223" spans="6:6" s="85" customFormat="1">
      <c r="F223" s="61"/>
    </row>
    <row r="224" spans="6:6" s="85" customFormat="1">
      <c r="F224" s="61"/>
    </row>
    <row r="225" spans="6:6" s="85" customFormat="1">
      <c r="F225" s="61"/>
    </row>
    <row r="226" spans="6:6" s="85" customFormat="1">
      <c r="F226" s="61"/>
    </row>
    <row r="227" spans="6:6" s="85" customFormat="1">
      <c r="F227" s="61"/>
    </row>
    <row r="228" spans="6:6" s="85" customFormat="1">
      <c r="F228" s="61"/>
    </row>
    <row r="229" spans="6:6" s="85" customFormat="1">
      <c r="F229" s="61"/>
    </row>
    <row r="230" spans="6:6" s="85" customFormat="1">
      <c r="F230" s="61"/>
    </row>
    <row r="231" spans="6:6" s="85" customFormat="1">
      <c r="F231" s="61"/>
    </row>
    <row r="232" spans="6:6" s="85" customFormat="1">
      <c r="F232" s="61"/>
    </row>
    <row r="233" spans="6:6" s="85" customFormat="1">
      <c r="F233" s="61"/>
    </row>
    <row r="234" spans="6:6" s="85" customFormat="1">
      <c r="F234" s="61"/>
    </row>
    <row r="235" spans="6:6" s="85" customFormat="1">
      <c r="F235" s="61"/>
    </row>
    <row r="236" spans="6:6" s="85" customFormat="1">
      <c r="F236" s="61"/>
    </row>
    <row r="237" spans="6:6" s="85" customFormat="1">
      <c r="F237" s="61"/>
    </row>
    <row r="238" spans="6:6" s="85" customFormat="1">
      <c r="F238" s="61"/>
    </row>
    <row r="239" spans="6:6" s="85" customFormat="1">
      <c r="F239" s="61"/>
    </row>
    <row r="240" spans="6:6" s="85" customFormat="1">
      <c r="F240" s="61"/>
    </row>
    <row r="241" spans="6:6" s="85" customFormat="1">
      <c r="F241" s="61"/>
    </row>
    <row r="242" spans="6:6" s="85" customFormat="1">
      <c r="F242" s="61"/>
    </row>
    <row r="243" spans="6:6" s="85" customFormat="1">
      <c r="F243" s="61"/>
    </row>
    <row r="244" spans="6:6" s="85" customFormat="1">
      <c r="F244" s="61"/>
    </row>
    <row r="245" spans="6:6" s="85" customFormat="1">
      <c r="F245" s="61"/>
    </row>
    <row r="246" spans="6:6" s="85" customFormat="1">
      <c r="F246" s="61"/>
    </row>
    <row r="247" spans="6:6" s="85" customFormat="1">
      <c r="F247" s="61"/>
    </row>
    <row r="248" spans="6:6" s="85" customFormat="1">
      <c r="F248" s="61"/>
    </row>
    <row r="249" spans="6:6" s="85" customFormat="1">
      <c r="F249" s="61"/>
    </row>
    <row r="250" spans="6:6" s="85" customFormat="1">
      <c r="F250" s="61"/>
    </row>
    <row r="251" spans="6:6" s="85" customFormat="1">
      <c r="F251" s="61"/>
    </row>
    <row r="252" spans="6:6" s="85" customFormat="1">
      <c r="F252" s="61"/>
    </row>
    <row r="253" spans="6:6" s="85" customFormat="1">
      <c r="F253" s="61"/>
    </row>
    <row r="254" spans="6:6" s="85" customFormat="1">
      <c r="F254" s="61"/>
    </row>
    <row r="255" spans="6:6" s="85" customFormat="1">
      <c r="F255" s="61"/>
    </row>
    <row r="256" spans="6:6" s="85" customFormat="1">
      <c r="F256" s="61"/>
    </row>
    <row r="257" spans="6:6" s="85" customFormat="1">
      <c r="F257" s="61"/>
    </row>
    <row r="258" spans="6:6" s="85" customFormat="1">
      <c r="F258" s="61"/>
    </row>
    <row r="259" spans="6:6" s="85" customFormat="1">
      <c r="F259" s="61"/>
    </row>
    <row r="260" spans="6:6" s="85" customFormat="1">
      <c r="F260" s="61"/>
    </row>
    <row r="261" spans="6:6" s="85" customFormat="1">
      <c r="F261" s="61"/>
    </row>
    <row r="262" spans="6:6" s="85" customFormat="1">
      <c r="F262" s="61"/>
    </row>
    <row r="263" spans="6:6" s="85" customFormat="1">
      <c r="F263" s="61"/>
    </row>
    <row r="264" spans="6:6" s="85" customFormat="1">
      <c r="F264" s="61"/>
    </row>
    <row r="265" spans="6:6" s="85" customFormat="1">
      <c r="F265" s="61"/>
    </row>
    <row r="266" spans="6:6" s="85" customFormat="1">
      <c r="F266" s="61"/>
    </row>
    <row r="267" spans="6:6" s="85" customFormat="1">
      <c r="F267" s="61"/>
    </row>
    <row r="268" spans="6:6" s="85" customFormat="1">
      <c r="F268" s="61"/>
    </row>
    <row r="269" spans="6:6" s="85" customFormat="1">
      <c r="F269" s="61"/>
    </row>
    <row r="270" spans="6:6" s="85" customFormat="1">
      <c r="F270" s="61"/>
    </row>
    <row r="271" spans="6:6" s="85" customFormat="1">
      <c r="F271" s="61"/>
    </row>
    <row r="272" spans="6:6" s="85" customFormat="1">
      <c r="F272" s="61"/>
    </row>
    <row r="273" spans="6:6" s="85" customFormat="1">
      <c r="F273" s="61"/>
    </row>
    <row r="274" spans="6:6" s="85" customFormat="1">
      <c r="F274" s="61"/>
    </row>
    <row r="275" spans="6:6" s="85" customFormat="1">
      <c r="F275" s="61"/>
    </row>
    <row r="276" spans="6:6" s="85" customFormat="1">
      <c r="F276" s="61"/>
    </row>
    <row r="277" spans="6:6" s="85" customFormat="1">
      <c r="F277" s="61"/>
    </row>
    <row r="278" spans="6:6" s="85" customFormat="1">
      <c r="F278" s="61"/>
    </row>
    <row r="279" spans="6:6" s="85" customFormat="1">
      <c r="F279" s="61"/>
    </row>
    <row r="280" spans="6:6" s="85" customFormat="1">
      <c r="F280" s="61"/>
    </row>
    <row r="281" spans="6:6" s="85" customFormat="1">
      <c r="F281" s="61"/>
    </row>
    <row r="282" spans="6:6" s="85" customFormat="1">
      <c r="F282" s="61"/>
    </row>
    <row r="283" spans="6:6" s="85" customFormat="1">
      <c r="F283" s="61"/>
    </row>
    <row r="284" spans="6:6" s="85" customFormat="1">
      <c r="F284" s="61"/>
    </row>
    <row r="285" spans="6:6" s="85" customFormat="1">
      <c r="F285" s="61"/>
    </row>
    <row r="286" spans="6:6" s="85" customFormat="1">
      <c r="F286" s="61"/>
    </row>
    <row r="287" spans="6:6" s="85" customFormat="1">
      <c r="F287" s="61"/>
    </row>
    <row r="288" spans="6:6" s="85" customFormat="1">
      <c r="F288" s="61"/>
    </row>
    <row r="289" spans="6:6" s="85" customFormat="1">
      <c r="F289" s="61"/>
    </row>
    <row r="290" spans="6:6" s="85" customFormat="1">
      <c r="F290" s="61"/>
    </row>
    <row r="291" spans="6:6" s="85" customFormat="1">
      <c r="F291" s="61"/>
    </row>
    <row r="292" spans="6:6" s="85" customFormat="1">
      <c r="F292" s="61"/>
    </row>
    <row r="293" spans="6:6" s="85" customFormat="1">
      <c r="F293" s="61"/>
    </row>
    <row r="294" spans="6:6" s="85" customFormat="1">
      <c r="F294" s="61"/>
    </row>
    <row r="295" spans="6:6" s="85" customFormat="1">
      <c r="F295" s="61"/>
    </row>
    <row r="296" spans="6:6" s="85" customFormat="1">
      <c r="F296" s="61"/>
    </row>
    <row r="297" spans="6:6" s="85" customFormat="1">
      <c r="F297" s="61"/>
    </row>
    <row r="298" spans="6:6" s="85" customFormat="1">
      <c r="F298" s="61"/>
    </row>
    <row r="299" spans="6:6" s="85" customFormat="1">
      <c r="F299" s="61"/>
    </row>
    <row r="300" spans="6:6" s="85" customFormat="1">
      <c r="F300" s="61"/>
    </row>
    <row r="301" spans="6:6" s="85" customFormat="1">
      <c r="F301" s="61"/>
    </row>
    <row r="302" spans="6:6" s="85" customFormat="1">
      <c r="F302" s="61"/>
    </row>
    <row r="303" spans="6:6" s="85" customFormat="1">
      <c r="F303" s="61"/>
    </row>
    <row r="304" spans="6:6" s="85" customFormat="1">
      <c r="F304" s="61"/>
    </row>
    <row r="305" spans="6:6" s="85" customFormat="1">
      <c r="F305" s="61"/>
    </row>
    <row r="306" spans="6:6" s="85" customFormat="1">
      <c r="F306" s="61"/>
    </row>
    <row r="307" spans="6:6" s="85" customFormat="1">
      <c r="F307" s="61"/>
    </row>
    <row r="308" spans="6:6" s="85" customFormat="1">
      <c r="F308" s="61"/>
    </row>
    <row r="309" spans="6:6" s="85" customFormat="1">
      <c r="F309" s="61"/>
    </row>
    <row r="310" spans="6:6" s="85" customFormat="1">
      <c r="F310" s="61"/>
    </row>
    <row r="311" spans="6:6" s="85" customFormat="1">
      <c r="F311" s="61"/>
    </row>
    <row r="312" spans="6:6" s="85" customFormat="1">
      <c r="F312" s="61"/>
    </row>
    <row r="313" spans="6:6" s="85" customFormat="1">
      <c r="F313" s="61"/>
    </row>
    <row r="314" spans="6:6" s="85" customFormat="1">
      <c r="F314" s="61"/>
    </row>
    <row r="315" spans="6:6" s="85" customFormat="1">
      <c r="F315" s="61"/>
    </row>
    <row r="316" spans="6:6" s="85" customFormat="1">
      <c r="F316" s="61"/>
    </row>
    <row r="317" spans="6:6" s="85" customFormat="1">
      <c r="F317" s="61"/>
    </row>
    <row r="318" spans="6:6" s="85" customFormat="1">
      <c r="F318" s="61"/>
    </row>
    <row r="319" spans="6:6" s="85" customFormat="1">
      <c r="F319" s="61"/>
    </row>
    <row r="320" spans="6:6" s="85" customFormat="1">
      <c r="F320" s="61"/>
    </row>
    <row r="321" spans="6:6" s="85" customFormat="1">
      <c r="F321" s="61"/>
    </row>
    <row r="322" spans="6:6" s="85" customFormat="1">
      <c r="F322" s="61"/>
    </row>
    <row r="323" spans="6:6" s="85" customFormat="1">
      <c r="F323" s="61"/>
    </row>
    <row r="324" spans="6:6" s="85" customFormat="1">
      <c r="F324" s="61"/>
    </row>
    <row r="325" spans="6:6" s="85" customFormat="1">
      <c r="F325" s="61"/>
    </row>
    <row r="326" spans="6:6" s="85" customFormat="1">
      <c r="F326" s="61"/>
    </row>
    <row r="327" spans="6:6" s="85" customFormat="1">
      <c r="F327" s="61"/>
    </row>
    <row r="328" spans="6:6" s="85" customFormat="1">
      <c r="F328" s="61"/>
    </row>
    <row r="329" spans="6:6" s="85" customFormat="1">
      <c r="F329" s="61"/>
    </row>
    <row r="330" spans="6:6" s="85" customFormat="1">
      <c r="F330" s="61"/>
    </row>
    <row r="331" spans="6:6" s="85" customFormat="1">
      <c r="F331" s="61"/>
    </row>
    <row r="332" spans="6:6" s="85" customFormat="1">
      <c r="F332" s="61"/>
    </row>
    <row r="333" spans="6:6" s="85" customFormat="1">
      <c r="F333" s="61"/>
    </row>
    <row r="334" spans="6:6" s="85" customFormat="1">
      <c r="F334" s="61"/>
    </row>
    <row r="335" spans="6:6" s="85" customFormat="1">
      <c r="F335" s="61"/>
    </row>
    <row r="336" spans="6:6" s="85" customFormat="1">
      <c r="F336" s="61"/>
    </row>
    <row r="337" spans="6:6" s="85" customFormat="1">
      <c r="F337" s="61"/>
    </row>
    <row r="338" spans="6:6" s="85" customFormat="1">
      <c r="F338" s="61"/>
    </row>
    <row r="339" spans="6:6" s="85" customFormat="1">
      <c r="F339" s="61"/>
    </row>
    <row r="340" spans="6:6" s="85" customFormat="1">
      <c r="F340" s="61"/>
    </row>
    <row r="341" spans="6:6" s="85" customFormat="1">
      <c r="F341" s="61"/>
    </row>
    <row r="342" spans="6:6" s="85" customFormat="1">
      <c r="F342" s="61"/>
    </row>
    <row r="343" spans="6:6" s="85" customFormat="1">
      <c r="F343" s="61"/>
    </row>
    <row r="344" spans="6:6" s="85" customFormat="1">
      <c r="F344" s="61"/>
    </row>
    <row r="345" spans="6:6" s="85" customFormat="1">
      <c r="F345" s="61"/>
    </row>
    <row r="346" spans="6:6" s="85" customFormat="1">
      <c r="F346" s="61"/>
    </row>
    <row r="347" spans="6:6" s="85" customFormat="1">
      <c r="F347" s="61"/>
    </row>
    <row r="348" spans="6:6" s="85" customFormat="1">
      <c r="F348" s="61"/>
    </row>
    <row r="349" spans="6:6" s="85" customFormat="1">
      <c r="F349" s="61"/>
    </row>
    <row r="350" spans="6:6" s="85" customFormat="1">
      <c r="F350" s="61"/>
    </row>
    <row r="351" spans="6:6" s="85" customFormat="1">
      <c r="F351" s="61"/>
    </row>
    <row r="352" spans="6:6" s="85" customFormat="1">
      <c r="F352" s="61"/>
    </row>
    <row r="353" spans="6:6" s="85" customFormat="1">
      <c r="F353" s="61"/>
    </row>
    <row r="354" spans="6:6" s="85" customFormat="1">
      <c r="F354" s="61"/>
    </row>
    <row r="355" spans="6:6" s="85" customFormat="1">
      <c r="F355" s="61"/>
    </row>
    <row r="356" spans="6:6" s="85" customFormat="1">
      <c r="F356" s="61"/>
    </row>
    <row r="357" spans="6:6" s="85" customFormat="1">
      <c r="F357" s="61"/>
    </row>
    <row r="358" spans="6:6" s="85" customFormat="1">
      <c r="F358" s="61"/>
    </row>
    <row r="359" spans="6:6" s="85" customFormat="1">
      <c r="F359" s="61"/>
    </row>
    <row r="360" spans="6:6" s="85" customFormat="1">
      <c r="F360" s="61"/>
    </row>
    <row r="361" spans="6:6" s="85" customFormat="1">
      <c r="F361" s="61"/>
    </row>
    <row r="362" spans="6:6" s="85" customFormat="1">
      <c r="F362" s="61"/>
    </row>
    <row r="363" spans="6:6" s="85" customFormat="1">
      <c r="F363" s="61"/>
    </row>
    <row r="364" spans="6:6" s="85" customFormat="1">
      <c r="F364" s="61"/>
    </row>
    <row r="365" spans="6:6" s="85" customFormat="1">
      <c r="F365" s="61"/>
    </row>
    <row r="366" spans="6:6" s="85" customFormat="1">
      <c r="F366" s="61"/>
    </row>
    <row r="367" spans="6:6" s="85" customFormat="1">
      <c r="F367" s="61"/>
    </row>
    <row r="368" spans="6:6" s="85" customFormat="1">
      <c r="F368" s="61"/>
    </row>
    <row r="369" spans="6:6" s="85" customFormat="1">
      <c r="F369" s="61"/>
    </row>
    <row r="370" spans="6:6" s="85" customFormat="1">
      <c r="F370" s="61"/>
    </row>
    <row r="371" spans="6:6" s="85" customFormat="1">
      <c r="F371" s="61"/>
    </row>
    <row r="372" spans="6:6" s="85" customFormat="1">
      <c r="F372" s="61"/>
    </row>
    <row r="373" spans="6:6" s="85" customFormat="1">
      <c r="F373" s="61"/>
    </row>
    <row r="374" spans="6:6" s="85" customFormat="1">
      <c r="F374" s="61"/>
    </row>
    <row r="375" spans="6:6" s="85" customFormat="1">
      <c r="F375" s="61"/>
    </row>
    <row r="376" spans="6:6" s="85" customFormat="1">
      <c r="F376" s="61"/>
    </row>
    <row r="377" spans="6:6" s="85" customFormat="1">
      <c r="F377" s="61"/>
    </row>
    <row r="378" spans="6:6" s="85" customFormat="1">
      <c r="F378" s="61"/>
    </row>
    <row r="379" spans="6:6" s="85" customFormat="1">
      <c r="F379" s="61"/>
    </row>
    <row r="380" spans="6:6" s="85" customFormat="1">
      <c r="F380" s="61"/>
    </row>
    <row r="381" spans="6:6" s="85" customFormat="1">
      <c r="F381" s="61"/>
    </row>
    <row r="382" spans="6:6" s="85" customFormat="1">
      <c r="F382" s="61"/>
    </row>
    <row r="383" spans="6:6" s="85" customFormat="1">
      <c r="F383" s="61"/>
    </row>
    <row r="384" spans="6:6" s="85" customFormat="1">
      <c r="F384" s="61"/>
    </row>
    <row r="385" spans="6:6" s="85" customFormat="1">
      <c r="F385" s="61"/>
    </row>
    <row r="386" spans="6:6" s="85" customFormat="1">
      <c r="F386" s="61"/>
    </row>
    <row r="387" spans="6:6" s="85" customFormat="1">
      <c r="F387" s="61"/>
    </row>
    <row r="388" spans="6:6" s="85" customFormat="1">
      <c r="F388" s="61"/>
    </row>
    <row r="389" spans="6:6" s="85" customFormat="1">
      <c r="F389" s="61"/>
    </row>
    <row r="390" spans="6:6" s="85" customFormat="1">
      <c r="F390" s="61"/>
    </row>
    <row r="391" spans="6:6" s="85" customFormat="1">
      <c r="F391" s="61"/>
    </row>
    <row r="392" spans="6:6" s="85" customFormat="1">
      <c r="F392" s="61"/>
    </row>
    <row r="393" spans="6:6" s="85" customFormat="1">
      <c r="F393" s="61"/>
    </row>
    <row r="394" spans="6:6" s="85" customFormat="1">
      <c r="F394" s="61"/>
    </row>
    <row r="395" spans="6:6" s="85" customFormat="1">
      <c r="F395" s="61"/>
    </row>
    <row r="396" spans="6:6" s="85" customFormat="1">
      <c r="F396" s="61"/>
    </row>
    <row r="397" spans="6:6" s="85" customFormat="1">
      <c r="F397" s="61"/>
    </row>
    <row r="398" spans="6:6" s="85" customFormat="1">
      <c r="F398" s="61"/>
    </row>
    <row r="399" spans="6:6" s="85" customFormat="1">
      <c r="F399" s="61"/>
    </row>
    <row r="400" spans="6:6" s="85" customFormat="1">
      <c r="F400" s="61"/>
    </row>
    <row r="401" spans="6:6" s="85" customFormat="1">
      <c r="F401" s="61"/>
    </row>
    <row r="402" spans="6:6" s="85" customFormat="1">
      <c r="F402" s="61"/>
    </row>
    <row r="403" spans="6:6" s="85" customFormat="1">
      <c r="F403" s="61"/>
    </row>
    <row r="404" spans="6:6" s="85" customFormat="1">
      <c r="F404" s="61"/>
    </row>
    <row r="405" spans="6:6" s="85" customFormat="1">
      <c r="F405" s="61"/>
    </row>
    <row r="406" spans="6:6" s="85" customFormat="1">
      <c r="F406" s="61"/>
    </row>
    <row r="407" spans="6:6" s="85" customFormat="1">
      <c r="F407" s="61"/>
    </row>
    <row r="408" spans="6:6" s="85" customFormat="1">
      <c r="F408" s="61"/>
    </row>
    <row r="409" spans="6:6" s="85" customFormat="1">
      <c r="F409" s="61"/>
    </row>
    <row r="410" spans="6:6" s="85" customFormat="1">
      <c r="F410" s="61"/>
    </row>
    <row r="411" spans="6:6" s="85" customFormat="1">
      <c r="F411" s="61"/>
    </row>
    <row r="412" spans="6:6" s="85" customFormat="1">
      <c r="F412" s="61"/>
    </row>
    <row r="413" spans="6:6" s="85" customFormat="1">
      <c r="F413" s="61"/>
    </row>
    <row r="414" spans="6:6" s="85" customFormat="1">
      <c r="F414" s="61"/>
    </row>
    <row r="415" spans="6:6" s="85" customFormat="1">
      <c r="F415" s="61"/>
    </row>
    <row r="416" spans="6:6" s="85" customFormat="1">
      <c r="F416" s="61"/>
    </row>
    <row r="417" spans="6:6" s="85" customFormat="1">
      <c r="F417" s="61"/>
    </row>
    <row r="418" spans="6:6" s="85" customFormat="1">
      <c r="F418" s="61"/>
    </row>
    <row r="419" spans="6:6" s="85" customFormat="1">
      <c r="F419" s="61"/>
    </row>
    <row r="420" spans="6:6" s="85" customFormat="1">
      <c r="F420" s="61"/>
    </row>
    <row r="421" spans="6:6" s="85" customFormat="1">
      <c r="F421" s="61"/>
    </row>
    <row r="422" spans="6:6" s="85" customFormat="1">
      <c r="F422" s="61"/>
    </row>
    <row r="423" spans="6:6" s="85" customFormat="1">
      <c r="F423" s="61"/>
    </row>
    <row r="424" spans="6:6" s="85" customFormat="1">
      <c r="F424" s="61"/>
    </row>
    <row r="425" spans="6:6" s="85" customFormat="1">
      <c r="F425" s="61"/>
    </row>
    <row r="426" spans="6:6" s="85" customFormat="1">
      <c r="F426" s="61"/>
    </row>
    <row r="427" spans="6:6" s="85" customFormat="1">
      <c r="F427" s="61"/>
    </row>
    <row r="428" spans="6:6" s="85" customFormat="1">
      <c r="F428" s="61"/>
    </row>
    <row r="429" spans="6:6" s="85" customFormat="1">
      <c r="F429" s="61"/>
    </row>
    <row r="430" spans="6:6" s="85" customFormat="1">
      <c r="F430" s="61"/>
    </row>
    <row r="431" spans="6:6" s="85" customFormat="1">
      <c r="F431" s="61"/>
    </row>
    <row r="432" spans="6:6" s="85" customFormat="1">
      <c r="F432" s="61"/>
    </row>
    <row r="433" spans="6:6" s="85" customFormat="1">
      <c r="F433" s="61"/>
    </row>
    <row r="434" spans="6:6" s="85" customFormat="1">
      <c r="F434" s="61"/>
    </row>
    <row r="435" spans="6:6" s="85" customFormat="1">
      <c r="F435" s="61"/>
    </row>
    <row r="436" spans="6:6" s="85" customFormat="1">
      <c r="F436" s="61"/>
    </row>
    <row r="437" spans="6:6" s="85" customFormat="1">
      <c r="F437" s="61"/>
    </row>
    <row r="438" spans="6:6" s="85" customFormat="1">
      <c r="F438" s="61"/>
    </row>
    <row r="439" spans="6:6" s="85" customFormat="1">
      <c r="F439" s="61"/>
    </row>
    <row r="440" spans="6:6" s="85" customFormat="1">
      <c r="F440" s="61"/>
    </row>
    <row r="441" spans="6:6" s="85" customFormat="1">
      <c r="F441" s="61"/>
    </row>
    <row r="442" spans="6:6" s="85" customFormat="1">
      <c r="F442" s="61"/>
    </row>
    <row r="443" spans="6:6" s="85" customFormat="1">
      <c r="F443" s="61"/>
    </row>
    <row r="444" spans="6:6" s="85" customFormat="1">
      <c r="F444" s="61"/>
    </row>
    <row r="445" spans="6:6" s="85" customFormat="1">
      <c r="F445" s="61"/>
    </row>
    <row r="446" spans="6:6" s="85" customFormat="1">
      <c r="F446" s="61"/>
    </row>
    <row r="447" spans="6:6" s="85" customFormat="1">
      <c r="F447" s="61"/>
    </row>
    <row r="448" spans="6:6" s="85" customFormat="1">
      <c r="F448" s="61"/>
    </row>
    <row r="449" spans="6:6" s="85" customFormat="1">
      <c r="F449" s="61"/>
    </row>
    <row r="450" spans="6:6" s="85" customFormat="1">
      <c r="F450" s="61"/>
    </row>
    <row r="451" spans="6:6" s="85" customFormat="1">
      <c r="F451" s="61"/>
    </row>
    <row r="452" spans="6:6" s="85" customFormat="1">
      <c r="F452" s="61"/>
    </row>
    <row r="453" spans="6:6" s="85" customFormat="1">
      <c r="F453" s="61"/>
    </row>
    <row r="454" spans="6:6" s="85" customFormat="1">
      <c r="F454" s="61"/>
    </row>
    <row r="455" spans="6:6" s="85" customFormat="1">
      <c r="F455" s="61"/>
    </row>
    <row r="456" spans="6:6" s="85" customFormat="1">
      <c r="F456" s="61"/>
    </row>
    <row r="457" spans="6:6" s="85" customFormat="1">
      <c r="F457" s="61"/>
    </row>
    <row r="458" spans="6:6" s="85" customFormat="1">
      <c r="F458" s="61"/>
    </row>
    <row r="459" spans="6:6" s="85" customFormat="1">
      <c r="F459" s="61"/>
    </row>
    <row r="460" spans="6:6" s="85" customFormat="1">
      <c r="F460" s="61"/>
    </row>
    <row r="461" spans="6:6" s="85" customFormat="1">
      <c r="F461" s="61"/>
    </row>
    <row r="462" spans="6:6" s="85" customFormat="1">
      <c r="F462" s="61"/>
    </row>
    <row r="463" spans="6:6" s="85" customFormat="1">
      <c r="F463" s="61"/>
    </row>
    <row r="464" spans="6:6" s="85" customFormat="1">
      <c r="F464" s="61"/>
    </row>
    <row r="465" spans="6:6" s="85" customFormat="1">
      <c r="F465" s="61"/>
    </row>
    <row r="466" spans="6:6" s="85" customFormat="1">
      <c r="F466" s="61"/>
    </row>
    <row r="467" spans="6:6" s="85" customFormat="1">
      <c r="F467" s="61"/>
    </row>
    <row r="468" spans="6:6" s="85" customFormat="1">
      <c r="F468" s="61"/>
    </row>
    <row r="469" spans="6:6" s="85" customFormat="1">
      <c r="F469" s="61"/>
    </row>
    <row r="470" spans="6:6" s="85" customFormat="1">
      <c r="F470" s="61"/>
    </row>
    <row r="471" spans="6:6" s="85" customFormat="1">
      <c r="F471" s="61"/>
    </row>
    <row r="472" spans="6:6" s="85" customFormat="1">
      <c r="F472" s="61"/>
    </row>
    <row r="473" spans="6:6" s="85" customFormat="1">
      <c r="F473" s="61"/>
    </row>
    <row r="474" spans="6:6" s="85" customFormat="1">
      <c r="F474" s="61"/>
    </row>
    <row r="475" spans="6:6" s="85" customFormat="1">
      <c r="F475" s="61"/>
    </row>
    <row r="476" spans="6:6" s="85" customFormat="1">
      <c r="F476" s="61"/>
    </row>
    <row r="477" spans="6:6" s="85" customFormat="1">
      <c r="F477" s="61"/>
    </row>
    <row r="478" spans="6:6" s="85" customFormat="1">
      <c r="F478" s="61"/>
    </row>
    <row r="479" spans="6:6" s="85" customFormat="1">
      <c r="F479" s="61"/>
    </row>
    <row r="480" spans="6:6" s="85" customFormat="1">
      <c r="F480" s="61"/>
    </row>
    <row r="481" spans="6:6" s="85" customFormat="1">
      <c r="F481" s="61"/>
    </row>
    <row r="482" spans="6:6" s="85" customFormat="1">
      <c r="F482" s="61"/>
    </row>
    <row r="483" spans="6:6" s="85" customFormat="1">
      <c r="F483" s="61"/>
    </row>
    <row r="484" spans="6:6" s="85" customFormat="1">
      <c r="F484" s="61"/>
    </row>
    <row r="485" spans="6:6" s="85" customFormat="1">
      <c r="F485" s="61"/>
    </row>
    <row r="486" spans="6:6" s="85" customFormat="1">
      <c r="F486" s="61"/>
    </row>
    <row r="487" spans="6:6" s="85" customFormat="1">
      <c r="F487" s="61"/>
    </row>
    <row r="488" spans="6:6" s="85" customFormat="1">
      <c r="F488" s="61"/>
    </row>
    <row r="489" spans="6:6" s="85" customFormat="1">
      <c r="F489" s="61"/>
    </row>
    <row r="490" spans="6:6" s="85" customFormat="1">
      <c r="F490" s="61"/>
    </row>
    <row r="491" spans="6:6" s="85" customFormat="1">
      <c r="F491" s="61"/>
    </row>
    <row r="492" spans="6:6" s="85" customFormat="1">
      <c r="F492" s="61"/>
    </row>
    <row r="493" spans="6:6" s="85" customFormat="1">
      <c r="F493" s="61"/>
    </row>
    <row r="494" spans="6:6" s="85" customFormat="1">
      <c r="F494" s="61"/>
    </row>
    <row r="495" spans="6:6" s="85" customFormat="1">
      <c r="F495" s="61"/>
    </row>
    <row r="496" spans="6:6" s="85" customFormat="1">
      <c r="F496" s="61"/>
    </row>
    <row r="497" spans="6:6" s="85" customFormat="1">
      <c r="F497" s="61"/>
    </row>
    <row r="498" spans="6:6" s="85" customFormat="1">
      <c r="F498" s="61"/>
    </row>
    <row r="499" spans="6:6" s="85" customFormat="1">
      <c r="F499" s="61"/>
    </row>
    <row r="500" spans="6:6" s="85" customFormat="1">
      <c r="F500" s="61"/>
    </row>
    <row r="501" spans="6:6" s="85" customFormat="1">
      <c r="F501" s="61"/>
    </row>
    <row r="502" spans="6:6" s="85" customFormat="1">
      <c r="F502" s="61"/>
    </row>
    <row r="503" spans="6:6" s="85" customFormat="1">
      <c r="F503" s="61"/>
    </row>
    <row r="504" spans="6:6" s="85" customFormat="1">
      <c r="F504" s="61"/>
    </row>
    <row r="505" spans="6:6" s="85" customFormat="1">
      <c r="F505" s="61"/>
    </row>
    <row r="506" spans="6:6" s="85" customFormat="1">
      <c r="F506" s="61"/>
    </row>
    <row r="507" spans="6:6" s="85" customFormat="1">
      <c r="F507" s="61"/>
    </row>
    <row r="508" spans="6:6" s="85" customFormat="1">
      <c r="F508" s="61"/>
    </row>
    <row r="509" spans="6:6" s="85" customFormat="1">
      <c r="F509" s="61"/>
    </row>
    <row r="510" spans="6:6" s="85" customFormat="1">
      <c r="F510" s="61"/>
    </row>
    <row r="511" spans="6:6" s="85" customFormat="1">
      <c r="F511" s="61"/>
    </row>
    <row r="512" spans="6:6" s="85" customFormat="1">
      <c r="F512" s="61"/>
    </row>
    <row r="513" spans="6:6" s="85" customFormat="1">
      <c r="F513" s="61"/>
    </row>
    <row r="514" spans="6:6" s="85" customFormat="1">
      <c r="F514" s="61"/>
    </row>
    <row r="515" spans="6:6" s="85" customFormat="1">
      <c r="F515" s="61"/>
    </row>
    <row r="516" spans="6:6" s="85" customFormat="1">
      <c r="F516" s="61"/>
    </row>
    <row r="517" spans="6:6" s="85" customFormat="1">
      <c r="F517" s="61"/>
    </row>
    <row r="518" spans="6:6" s="85" customFormat="1">
      <c r="F518" s="61"/>
    </row>
    <row r="519" spans="6:6" s="85" customFormat="1">
      <c r="F519" s="61"/>
    </row>
    <row r="520" spans="6:6" s="85" customFormat="1">
      <c r="F520" s="61"/>
    </row>
    <row r="521" spans="6:6" s="85" customFormat="1">
      <c r="F521" s="61"/>
    </row>
    <row r="522" spans="6:6" s="85" customFormat="1">
      <c r="F522" s="61"/>
    </row>
    <row r="523" spans="6:6" s="85" customFormat="1">
      <c r="F523" s="61"/>
    </row>
    <row r="524" spans="6:6" s="85" customFormat="1">
      <c r="F524" s="61"/>
    </row>
    <row r="525" spans="6:6" s="85" customFormat="1">
      <c r="F525" s="61"/>
    </row>
    <row r="526" spans="6:6" s="85" customFormat="1">
      <c r="F526" s="61"/>
    </row>
    <row r="527" spans="6:6" s="85" customFormat="1">
      <c r="F527" s="61"/>
    </row>
    <row r="528" spans="6:6" s="85" customFormat="1">
      <c r="F528" s="61"/>
    </row>
    <row r="529" spans="6:6" s="85" customFormat="1">
      <c r="F529" s="61"/>
    </row>
    <row r="530" spans="6:6" s="85" customFormat="1">
      <c r="F530" s="61"/>
    </row>
    <row r="531" spans="6:6" s="85" customFormat="1">
      <c r="F531" s="61"/>
    </row>
    <row r="532" spans="6:6" s="85" customFormat="1">
      <c r="F532" s="61"/>
    </row>
    <row r="533" spans="6:6" s="85" customFormat="1">
      <c r="F533" s="61"/>
    </row>
    <row r="534" spans="6:6" s="85" customFormat="1">
      <c r="F534" s="61"/>
    </row>
    <row r="535" spans="6:6" s="85" customFormat="1">
      <c r="F535" s="61"/>
    </row>
    <row r="536" spans="6:6" s="85" customFormat="1">
      <c r="F536" s="61"/>
    </row>
    <row r="537" spans="6:6" s="85" customFormat="1">
      <c r="F537" s="61"/>
    </row>
    <row r="538" spans="6:6" s="85" customFormat="1">
      <c r="F538" s="61"/>
    </row>
    <row r="539" spans="6:6" s="85" customFormat="1">
      <c r="F539" s="61"/>
    </row>
    <row r="540" spans="6:6" s="85" customFormat="1">
      <c r="F540" s="61"/>
    </row>
    <row r="541" spans="6:6" s="85" customFormat="1">
      <c r="F541" s="61"/>
    </row>
    <row r="542" spans="6:6" s="85" customFormat="1">
      <c r="F542" s="61"/>
    </row>
    <row r="543" spans="6:6" s="85" customFormat="1">
      <c r="F543" s="61"/>
    </row>
    <row r="544" spans="6:6" s="85" customFormat="1">
      <c r="F544" s="61"/>
    </row>
    <row r="545" spans="6:6" s="85" customFormat="1">
      <c r="F545" s="61"/>
    </row>
    <row r="546" spans="6:6" s="85" customFormat="1">
      <c r="F546" s="61"/>
    </row>
    <row r="547" spans="6:6" s="85" customFormat="1">
      <c r="F547" s="61"/>
    </row>
    <row r="548" spans="6:6" s="85" customFormat="1">
      <c r="F548" s="61"/>
    </row>
    <row r="549" spans="6:6" s="85" customFormat="1">
      <c r="F549" s="61"/>
    </row>
    <row r="550" spans="6:6" s="85" customFormat="1">
      <c r="F550" s="61"/>
    </row>
    <row r="551" spans="6:6" s="85" customFormat="1">
      <c r="F551" s="61"/>
    </row>
    <row r="552" spans="6:6" s="85" customFormat="1">
      <c r="F552" s="61"/>
    </row>
    <row r="553" spans="6:6" s="85" customFormat="1">
      <c r="F553" s="61"/>
    </row>
    <row r="554" spans="6:6" s="85" customFormat="1">
      <c r="F554" s="61"/>
    </row>
    <row r="555" spans="6:6" s="85" customFormat="1">
      <c r="F555" s="61"/>
    </row>
    <row r="556" spans="6:6" s="85" customFormat="1">
      <c r="F556" s="61"/>
    </row>
    <row r="557" spans="6:6" s="85" customFormat="1">
      <c r="F557" s="61"/>
    </row>
    <row r="558" spans="6:6" s="85" customFormat="1">
      <c r="F558" s="61"/>
    </row>
    <row r="559" spans="6:6" s="85" customFormat="1">
      <c r="F559" s="61"/>
    </row>
    <row r="560" spans="6:6" s="85" customFormat="1">
      <c r="F560" s="61"/>
    </row>
    <row r="561" spans="6:6" s="85" customFormat="1">
      <c r="F561" s="61"/>
    </row>
    <row r="562" spans="6:6" s="85" customFormat="1">
      <c r="F562" s="61"/>
    </row>
    <row r="563" spans="6:6" s="85" customFormat="1">
      <c r="F563" s="61"/>
    </row>
    <row r="564" spans="6:6" s="85" customFormat="1">
      <c r="F564" s="61"/>
    </row>
    <row r="565" spans="6:6" s="85" customFormat="1">
      <c r="F565" s="61"/>
    </row>
    <row r="566" spans="6:6" s="85" customFormat="1">
      <c r="F566" s="61"/>
    </row>
    <row r="567" spans="6:6" s="85" customFormat="1">
      <c r="F567" s="61"/>
    </row>
    <row r="568" spans="6:6" s="85" customFormat="1">
      <c r="F568" s="61"/>
    </row>
    <row r="569" spans="6:6" s="85" customFormat="1">
      <c r="F569" s="61"/>
    </row>
    <row r="570" spans="6:6" s="85" customFormat="1">
      <c r="F570" s="61"/>
    </row>
    <row r="571" spans="6:6" s="85" customFormat="1">
      <c r="F571" s="61"/>
    </row>
    <row r="572" spans="6:6" s="85" customFormat="1">
      <c r="F572" s="61"/>
    </row>
    <row r="573" spans="6:6" s="85" customFormat="1">
      <c r="F573" s="61"/>
    </row>
    <row r="574" spans="6:6" s="85" customFormat="1">
      <c r="F574" s="61"/>
    </row>
    <row r="575" spans="6:6" s="85" customFormat="1">
      <c r="F575" s="61"/>
    </row>
    <row r="576" spans="6:6" s="85" customFormat="1">
      <c r="F576" s="61"/>
    </row>
    <row r="577" spans="6:6" s="85" customFormat="1">
      <c r="F577" s="61"/>
    </row>
    <row r="578" spans="6:6" s="85" customFormat="1">
      <c r="F578" s="61"/>
    </row>
    <row r="579" spans="6:6" s="85" customFormat="1">
      <c r="F579" s="61"/>
    </row>
    <row r="580" spans="6:6" s="85" customFormat="1">
      <c r="F580" s="61"/>
    </row>
    <row r="581" spans="6:6" s="85" customFormat="1">
      <c r="F581" s="61"/>
    </row>
    <row r="582" spans="6:6" s="85" customFormat="1">
      <c r="F582" s="61"/>
    </row>
    <row r="583" spans="6:6" s="85" customFormat="1">
      <c r="F583" s="61"/>
    </row>
    <row r="584" spans="6:6" s="85" customFormat="1">
      <c r="F584" s="61"/>
    </row>
    <row r="585" spans="6:6" s="85" customFormat="1">
      <c r="F585" s="61"/>
    </row>
    <row r="586" spans="6:6" s="85" customFormat="1">
      <c r="F586" s="61"/>
    </row>
    <row r="587" spans="6:6" s="85" customFormat="1">
      <c r="F587" s="61"/>
    </row>
    <row r="588" spans="6:6" s="85" customFormat="1">
      <c r="F588" s="61"/>
    </row>
    <row r="589" spans="6:6" s="85" customFormat="1">
      <c r="F589" s="61"/>
    </row>
    <row r="590" spans="6:6" s="85" customFormat="1">
      <c r="F590" s="61"/>
    </row>
    <row r="591" spans="6:6" s="85" customFormat="1">
      <c r="F591" s="61"/>
    </row>
    <row r="592" spans="6:6" s="85" customFormat="1">
      <c r="F592" s="61"/>
    </row>
    <row r="593" spans="6:6" s="85" customFormat="1">
      <c r="F593" s="61"/>
    </row>
    <row r="594" spans="6:6" s="85" customFormat="1">
      <c r="F594" s="61"/>
    </row>
    <row r="595" spans="6:6" s="85" customFormat="1">
      <c r="F595" s="61"/>
    </row>
    <row r="596" spans="6:6" s="85" customFormat="1">
      <c r="F596" s="61"/>
    </row>
    <row r="597" spans="6:6" s="85" customFormat="1">
      <c r="F597" s="61"/>
    </row>
    <row r="598" spans="6:6" s="85" customFormat="1">
      <c r="F598" s="61"/>
    </row>
    <row r="599" spans="6:6" s="85" customFormat="1">
      <c r="F599" s="61"/>
    </row>
    <row r="600" spans="6:6" s="85" customFormat="1">
      <c r="F600" s="61"/>
    </row>
    <row r="601" spans="6:6" s="85" customFormat="1">
      <c r="F601" s="61"/>
    </row>
    <row r="602" spans="6:6" s="85" customFormat="1">
      <c r="F602" s="61"/>
    </row>
    <row r="603" spans="6:6" s="85" customFormat="1">
      <c r="F603" s="61"/>
    </row>
    <row r="604" spans="6:6" s="85" customFormat="1">
      <c r="F604" s="61"/>
    </row>
    <row r="605" spans="6:6" s="85" customFormat="1">
      <c r="F605" s="61"/>
    </row>
    <row r="606" spans="6:6" s="85" customFormat="1">
      <c r="F606" s="61"/>
    </row>
    <row r="607" spans="6:6" s="85" customFormat="1">
      <c r="F607" s="61"/>
    </row>
    <row r="608" spans="6:6" s="85" customFormat="1">
      <c r="F608" s="61"/>
    </row>
    <row r="609" spans="6:6" s="85" customFormat="1">
      <c r="F609" s="61"/>
    </row>
    <row r="610" spans="6:6" s="85" customFormat="1">
      <c r="F610" s="61"/>
    </row>
    <row r="611" spans="6:6" s="85" customFormat="1">
      <c r="F611" s="61"/>
    </row>
    <row r="612" spans="6:6" s="85" customFormat="1">
      <c r="F612" s="61"/>
    </row>
    <row r="613" spans="6:6" s="85" customFormat="1">
      <c r="F613" s="61"/>
    </row>
    <row r="614" spans="6:6" s="85" customFormat="1">
      <c r="F614" s="61"/>
    </row>
    <row r="615" spans="6:6" s="85" customFormat="1">
      <c r="F615" s="61"/>
    </row>
    <row r="616" spans="6:6" s="85" customFormat="1">
      <c r="F616" s="61"/>
    </row>
    <row r="617" spans="6:6" s="85" customFormat="1">
      <c r="F617" s="61"/>
    </row>
    <row r="618" spans="6:6" s="85" customFormat="1">
      <c r="F618" s="61"/>
    </row>
    <row r="619" spans="6:6" s="85" customFormat="1">
      <c r="F619" s="61"/>
    </row>
    <row r="620" spans="6:6" s="85" customFormat="1">
      <c r="F620" s="61"/>
    </row>
    <row r="621" spans="6:6" s="85" customFormat="1">
      <c r="F621" s="61"/>
    </row>
    <row r="622" spans="6:6" s="85" customFormat="1">
      <c r="F622" s="61"/>
    </row>
    <row r="623" spans="6:6" s="85" customFormat="1">
      <c r="F623" s="61"/>
    </row>
    <row r="624" spans="6:6" s="85" customFormat="1">
      <c r="F624" s="61"/>
    </row>
    <row r="625" spans="6:6" s="85" customFormat="1">
      <c r="F625" s="61"/>
    </row>
    <row r="626" spans="6:6" s="85" customFormat="1">
      <c r="F626" s="61"/>
    </row>
    <row r="627" spans="6:6" s="85" customFormat="1">
      <c r="F627" s="61"/>
    </row>
    <row r="628" spans="6:6" s="85" customFormat="1">
      <c r="F628" s="61"/>
    </row>
    <row r="629" spans="6:6" s="85" customFormat="1">
      <c r="F629" s="61"/>
    </row>
    <row r="630" spans="6:6" s="85" customFormat="1">
      <c r="F630" s="61"/>
    </row>
    <row r="631" spans="6:6" s="85" customFormat="1">
      <c r="F631" s="61"/>
    </row>
    <row r="632" spans="6:6" s="85" customFormat="1">
      <c r="F632" s="61"/>
    </row>
    <row r="633" spans="6:6" s="85" customFormat="1">
      <c r="F633" s="61"/>
    </row>
    <row r="634" spans="6:6" s="85" customFormat="1">
      <c r="F634" s="61"/>
    </row>
    <row r="635" spans="6:6" s="85" customFormat="1">
      <c r="F635" s="61"/>
    </row>
    <row r="636" spans="6:6" s="85" customFormat="1">
      <c r="F636" s="61"/>
    </row>
    <row r="637" spans="6:6" s="85" customFormat="1">
      <c r="F637" s="61"/>
    </row>
    <row r="638" spans="6:6" s="85" customFormat="1">
      <c r="F638" s="61"/>
    </row>
    <row r="639" spans="6:6" s="85" customFormat="1">
      <c r="F639" s="61"/>
    </row>
    <row r="640" spans="6:6" s="85" customFormat="1">
      <c r="F640" s="61"/>
    </row>
    <row r="641" spans="6:6" s="85" customFormat="1">
      <c r="F641" s="61"/>
    </row>
    <row r="642" spans="6:6" s="85" customFormat="1">
      <c r="F642" s="61"/>
    </row>
    <row r="643" spans="6:6" s="85" customFormat="1">
      <c r="F643" s="61"/>
    </row>
    <row r="644" spans="6:6" s="85" customFormat="1">
      <c r="F644" s="61"/>
    </row>
    <row r="645" spans="6:6" s="85" customFormat="1">
      <c r="F645" s="61"/>
    </row>
    <row r="646" spans="6:6" s="85" customFormat="1">
      <c r="F646" s="61"/>
    </row>
    <row r="647" spans="6:6" s="85" customFormat="1">
      <c r="F647" s="61"/>
    </row>
    <row r="648" spans="6:6" s="85" customFormat="1">
      <c r="F648" s="61"/>
    </row>
    <row r="649" spans="6:6" s="85" customFormat="1">
      <c r="F649" s="61"/>
    </row>
    <row r="650" spans="6:6" s="85" customFormat="1">
      <c r="F650" s="61"/>
    </row>
    <row r="651" spans="6:6" s="85" customFormat="1">
      <c r="F651" s="61"/>
    </row>
    <row r="652" spans="6:6" s="85" customFormat="1">
      <c r="F652" s="61"/>
    </row>
    <row r="653" spans="6:6" s="85" customFormat="1">
      <c r="F653" s="61"/>
    </row>
    <row r="654" spans="6:6" s="85" customFormat="1">
      <c r="F654" s="61"/>
    </row>
    <row r="655" spans="6:6" s="85" customFormat="1">
      <c r="F655" s="61"/>
    </row>
    <row r="656" spans="6:6" s="85" customFormat="1">
      <c r="F656" s="61"/>
    </row>
    <row r="657" spans="6:6" s="85" customFormat="1">
      <c r="F657" s="61"/>
    </row>
    <row r="658" spans="6:6" s="85" customFormat="1">
      <c r="F658" s="61"/>
    </row>
    <row r="659" spans="6:6" s="85" customFormat="1">
      <c r="F659" s="61"/>
    </row>
    <row r="660" spans="6:6" s="85" customFormat="1">
      <c r="F660" s="61"/>
    </row>
    <row r="661" spans="6:6" s="85" customFormat="1">
      <c r="F661" s="61"/>
    </row>
    <row r="662" spans="6:6" s="85" customFormat="1">
      <c r="F662" s="61"/>
    </row>
    <row r="663" spans="6:6" s="85" customFormat="1">
      <c r="F663" s="61"/>
    </row>
    <row r="664" spans="6:6" s="85" customFormat="1">
      <c r="F664" s="61"/>
    </row>
    <row r="665" spans="6:6" s="85" customFormat="1">
      <c r="F665" s="61"/>
    </row>
    <row r="666" spans="6:6" s="85" customFormat="1">
      <c r="F666" s="61"/>
    </row>
  </sheetData>
  <conditionalFormatting sqref="H1:H1048576">
    <cfRule type="cellIs" dxfId="101" priority="5" operator="equal">
      <formula>"Indéterminé"</formula>
    </cfRule>
    <cfRule type="cellIs" dxfId="100" priority="6" operator="equal">
      <formula>"NA"</formula>
    </cfRule>
    <cfRule type="cellIs" dxfId="99" priority="7" operator="equal">
      <formula>"Invalidé"</formula>
    </cfRule>
    <cfRule type="cellIs" dxfId="98" priority="8" operator="equal">
      <formula>"Validé"</formula>
    </cfRule>
  </conditionalFormatting>
  <conditionalFormatting sqref="Q1">
    <cfRule type="cellIs" dxfId="97" priority="1" operator="equal">
      <formula>"Indéterminé"</formula>
    </cfRule>
    <cfRule type="cellIs" dxfId="96" priority="2" operator="equal">
      <formula>"NA"</formula>
    </cfRule>
    <cfRule type="cellIs" dxfId="95" priority="3" operator="equal">
      <formula>"Invalidé"</formula>
    </cfRule>
    <cfRule type="cellIs" dxfId="94" priority="4" operator="equal">
      <formula>"Validé"</formula>
    </cfRule>
  </conditionalFormatting>
  <dataValidations count="4">
    <dataValidation type="list" allowBlank="1" showInputMessage="1" showErrorMessage="1" sqref="Q4:Q109" xr:uid="{4B6E34B3-6706-40BD-AD6B-2532D8167C22}">
      <formula1>Priorité</formula1>
    </dataValidation>
    <dataValidation type="list" allowBlank="1" showInputMessage="1" showErrorMessage="1" sqref="G4:G109" xr:uid="{E5B6D97E-615E-4E8D-8DE3-918ED1FE02EE}">
      <formula1>méthode</formula1>
    </dataValidation>
    <dataValidation type="list" allowBlank="1" showInputMessage="1" showErrorMessage="1" sqref="P4:P109" xr:uid="{3A7D2DB3-01D0-493F-A958-A017FFA7CA98}">
      <formula1>Difficulte</formula1>
    </dataValidation>
    <dataValidation type="list" allowBlank="1" showInputMessage="1" showErrorMessage="1" sqref="H4:H109" xr:uid="{67390635-A934-4426-898E-3BC66B1EAAED}">
      <formula1>Etat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20049-0C2C-4EBB-91C8-12CBDDF447C1}">
  <sheetPr>
    <tabColor rgb="FF92D050"/>
  </sheetPr>
  <dimension ref="A1:Q666"/>
  <sheetViews>
    <sheetView zoomScale="70" zoomScaleNormal="70" workbookViewId="0">
      <selection activeCell="K93" sqref="K93"/>
    </sheetView>
  </sheetViews>
  <sheetFormatPr baseColWidth="10" defaultColWidth="11.5546875" defaultRowHeight="10.199999999999999"/>
  <cols>
    <col min="1" max="1" width="3.44140625" style="85" customWidth="1"/>
    <col min="2" max="2" width="11.44140625" style="94" customWidth="1"/>
    <col min="3" max="3" width="9" style="94" customWidth="1"/>
    <col min="4" max="4" width="32.5546875" style="92" customWidth="1"/>
    <col min="5" max="5" width="5.88671875" style="85" customWidth="1"/>
    <col min="6" max="6" width="37.44140625" style="94" customWidth="1"/>
    <col min="7" max="7" width="9" style="92" customWidth="1"/>
    <col min="8" max="8" width="9.44140625" style="92" bestFit="1" customWidth="1"/>
    <col min="9" max="9" width="9.44140625" style="92" customWidth="1"/>
    <col min="10" max="10" width="10.5546875" style="85" customWidth="1"/>
    <col min="11" max="11" width="73" style="85" customWidth="1"/>
    <col min="12" max="13" width="36.44140625" style="85" customWidth="1"/>
    <col min="14" max="14" width="21" style="85" customWidth="1"/>
    <col min="15" max="15" width="11.5546875" style="85"/>
    <col min="16" max="16" width="16.109375" style="85" bestFit="1" customWidth="1"/>
    <col min="17" max="16384" width="11.5546875" style="85"/>
  </cols>
  <sheetData>
    <row r="1" spans="1:17" ht="40.799999999999997">
      <c r="A1" s="85" t="s">
        <v>23</v>
      </c>
      <c r="B1" s="86"/>
      <c r="C1" s="87" t="s">
        <v>24</v>
      </c>
      <c r="D1" s="88"/>
      <c r="E1" s="89"/>
      <c r="F1" s="89"/>
      <c r="G1" s="88"/>
      <c r="H1" s="89"/>
      <c r="I1" s="89"/>
      <c r="J1" s="89"/>
      <c r="K1" s="89"/>
      <c r="L1" s="89"/>
      <c r="M1" s="89"/>
      <c r="N1" s="89"/>
      <c r="O1" s="89"/>
      <c r="P1" s="175">
        <v>45854</v>
      </c>
      <c r="Q1" s="90"/>
    </row>
    <row r="2" spans="1:17">
      <c r="B2" s="85"/>
      <c r="C2" s="91"/>
      <c r="F2" s="85"/>
      <c r="H2" s="93"/>
      <c r="I2" s="93"/>
    </row>
    <row r="3" spans="1:17" ht="20.399999999999999">
      <c r="B3" s="148" t="s">
        <v>40</v>
      </c>
      <c r="C3" s="149" t="s">
        <v>41</v>
      </c>
      <c r="D3" s="149" t="s">
        <v>42</v>
      </c>
      <c r="E3" s="150" t="s">
        <v>43</v>
      </c>
      <c r="F3" s="149" t="s">
        <v>44</v>
      </c>
      <c r="G3" s="149" t="s">
        <v>45</v>
      </c>
      <c r="H3" s="149" t="s">
        <v>46</v>
      </c>
      <c r="I3" s="149" t="s">
        <v>47</v>
      </c>
      <c r="J3" s="149" t="s">
        <v>48</v>
      </c>
      <c r="K3" s="149" t="s">
        <v>49</v>
      </c>
      <c r="L3" s="149" t="s">
        <v>50</v>
      </c>
      <c r="M3" s="149" t="s">
        <v>36</v>
      </c>
      <c r="N3" s="149" t="s">
        <v>51</v>
      </c>
      <c r="O3" s="149" t="s">
        <v>52</v>
      </c>
      <c r="P3" s="149" t="s">
        <v>53</v>
      </c>
      <c r="Q3" s="165" t="s">
        <v>54</v>
      </c>
    </row>
    <row r="4" spans="1:17" ht="50.1" customHeight="1">
      <c r="B4" s="151" t="s">
        <v>55</v>
      </c>
      <c r="C4" s="195" t="s">
        <v>56</v>
      </c>
      <c r="D4" s="196" t="s">
        <v>57</v>
      </c>
      <c r="E4" s="197" t="s">
        <v>58</v>
      </c>
      <c r="F4" s="198" t="s">
        <v>59</v>
      </c>
      <c r="G4" s="197" t="s">
        <v>60</v>
      </c>
      <c r="H4" s="199" t="s">
        <v>61</v>
      </c>
      <c r="I4" s="200"/>
      <c r="J4" s="197"/>
      <c r="K4" s="201"/>
      <c r="L4" s="201"/>
      <c r="M4" s="201"/>
      <c r="N4" s="201"/>
      <c r="O4" s="201"/>
      <c r="P4" s="197"/>
      <c r="Q4" s="152"/>
    </row>
    <row r="5" spans="1:17" ht="50.1" customHeight="1">
      <c r="B5" s="151" t="s">
        <v>55</v>
      </c>
      <c r="C5" s="202" t="s">
        <v>63</v>
      </c>
      <c r="D5" s="203" t="s">
        <v>64</v>
      </c>
      <c r="E5" s="204" t="s">
        <v>58</v>
      </c>
      <c r="F5" s="205" t="s">
        <v>65</v>
      </c>
      <c r="G5" s="204" t="s">
        <v>60</v>
      </c>
      <c r="H5" s="223" t="s">
        <v>61</v>
      </c>
      <c r="I5" s="206"/>
      <c r="J5" s="204"/>
      <c r="K5" s="207"/>
      <c r="L5" s="207"/>
      <c r="M5" s="207"/>
      <c r="N5" s="207"/>
      <c r="O5" s="207"/>
      <c r="P5" s="204"/>
      <c r="Q5" s="153"/>
    </row>
    <row r="6" spans="1:17" ht="50.1" customHeight="1">
      <c r="B6" s="151" t="s">
        <v>55</v>
      </c>
      <c r="C6" s="195" t="s">
        <v>66</v>
      </c>
      <c r="D6" s="196" t="s">
        <v>67</v>
      </c>
      <c r="E6" s="197" t="s">
        <v>58</v>
      </c>
      <c r="F6" s="208" t="s">
        <v>68</v>
      </c>
      <c r="G6" s="197" t="s">
        <v>60</v>
      </c>
      <c r="H6" s="199" t="s">
        <v>61</v>
      </c>
      <c r="I6" s="209"/>
      <c r="J6" s="197"/>
      <c r="K6" s="201"/>
      <c r="L6" s="201"/>
      <c r="M6" s="201"/>
      <c r="N6" s="201"/>
      <c r="O6" s="201"/>
      <c r="P6" s="197"/>
      <c r="Q6" s="152"/>
    </row>
    <row r="7" spans="1:17" ht="50.1" customHeight="1">
      <c r="B7" s="151" t="s">
        <v>55</v>
      </c>
      <c r="C7" s="202" t="s">
        <v>69</v>
      </c>
      <c r="D7" s="203" t="s">
        <v>70</v>
      </c>
      <c r="E7" s="204" t="s">
        <v>58</v>
      </c>
      <c r="F7" s="210" t="s">
        <v>71</v>
      </c>
      <c r="G7" s="204" t="s">
        <v>60</v>
      </c>
      <c r="H7" s="199" t="s">
        <v>61</v>
      </c>
      <c r="I7" s="206"/>
      <c r="J7" s="204"/>
      <c r="K7" s="207"/>
      <c r="L7" s="207"/>
      <c r="M7" s="207"/>
      <c r="N7" s="207"/>
      <c r="O7" s="207"/>
      <c r="P7" s="204"/>
      <c r="Q7" s="153"/>
    </row>
    <row r="8" spans="1:17" ht="50.1" customHeight="1">
      <c r="B8" s="151" t="s">
        <v>55</v>
      </c>
      <c r="C8" s="195" t="s">
        <v>72</v>
      </c>
      <c r="D8" s="196" t="s">
        <v>73</v>
      </c>
      <c r="E8" s="197" t="s">
        <v>58</v>
      </c>
      <c r="F8" s="208" t="s">
        <v>74</v>
      </c>
      <c r="G8" s="197" t="s">
        <v>60</v>
      </c>
      <c r="H8" s="223" t="s">
        <v>61</v>
      </c>
      <c r="I8" s="209"/>
      <c r="J8" s="197"/>
      <c r="K8" s="201"/>
      <c r="L8" s="201"/>
      <c r="M8" s="201"/>
      <c r="N8" s="201"/>
      <c r="O8" s="201"/>
      <c r="P8" s="197"/>
      <c r="Q8" s="152"/>
    </row>
    <row r="9" spans="1:17" ht="50.1" customHeight="1">
      <c r="B9" s="151" t="s">
        <v>55</v>
      </c>
      <c r="C9" s="202" t="s">
        <v>75</v>
      </c>
      <c r="D9" s="203" t="s">
        <v>76</v>
      </c>
      <c r="E9" s="204" t="s">
        <v>58</v>
      </c>
      <c r="F9" s="205" t="s">
        <v>77</v>
      </c>
      <c r="G9" s="204" t="s">
        <v>60</v>
      </c>
      <c r="H9" s="199" t="s">
        <v>61</v>
      </c>
      <c r="I9" s="206"/>
      <c r="J9" s="204"/>
      <c r="K9" s="207"/>
      <c r="L9" s="207"/>
      <c r="M9" s="207"/>
      <c r="N9" s="207"/>
      <c r="O9" s="207"/>
      <c r="P9" s="204"/>
      <c r="Q9" s="153"/>
    </row>
    <row r="10" spans="1:17" ht="50.1" customHeight="1">
      <c r="B10" s="151" t="s">
        <v>55</v>
      </c>
      <c r="C10" s="195" t="s">
        <v>78</v>
      </c>
      <c r="D10" s="196" t="s">
        <v>79</v>
      </c>
      <c r="E10" s="197" t="s">
        <v>58</v>
      </c>
      <c r="F10" s="208" t="s">
        <v>80</v>
      </c>
      <c r="G10" s="197" t="s">
        <v>60</v>
      </c>
      <c r="H10" s="199" t="s">
        <v>61</v>
      </c>
      <c r="I10" s="209"/>
      <c r="J10" s="197"/>
      <c r="K10" s="201"/>
      <c r="L10" s="201"/>
      <c r="M10" s="201"/>
      <c r="N10" s="201"/>
      <c r="O10" s="201"/>
      <c r="P10" s="197"/>
      <c r="Q10" s="152"/>
    </row>
    <row r="11" spans="1:17" ht="50.1" customHeight="1">
      <c r="B11" s="151" t="s">
        <v>55</v>
      </c>
      <c r="C11" s="202" t="s">
        <v>81</v>
      </c>
      <c r="D11" s="203" t="s">
        <v>82</v>
      </c>
      <c r="E11" s="204" t="s">
        <v>83</v>
      </c>
      <c r="F11" s="205" t="s">
        <v>84</v>
      </c>
      <c r="G11" s="204" t="s">
        <v>60</v>
      </c>
      <c r="H11" s="223" t="s">
        <v>61</v>
      </c>
      <c r="I11" s="206"/>
      <c r="J11" s="204"/>
      <c r="K11" s="207"/>
      <c r="L11" s="207"/>
      <c r="M11" s="207"/>
      <c r="N11" s="207"/>
      <c r="O11" s="207"/>
      <c r="P11" s="204"/>
      <c r="Q11" s="153"/>
    </row>
    <row r="12" spans="1:17" ht="50.1" customHeight="1">
      <c r="B12" s="151" t="s">
        <v>55</v>
      </c>
      <c r="C12" s="195" t="s">
        <v>85</v>
      </c>
      <c r="D12" s="196" t="s">
        <v>86</v>
      </c>
      <c r="E12" s="197" t="s">
        <v>58</v>
      </c>
      <c r="F12" s="198" t="s">
        <v>87</v>
      </c>
      <c r="G12" s="197" t="s">
        <v>60</v>
      </c>
      <c r="H12" s="199" t="s">
        <v>61</v>
      </c>
      <c r="I12" s="209"/>
      <c r="J12" s="197"/>
      <c r="K12" s="201"/>
      <c r="L12" s="201"/>
      <c r="M12" s="201"/>
      <c r="N12" s="201"/>
      <c r="O12" s="201"/>
      <c r="P12" s="197"/>
      <c r="Q12" s="152"/>
    </row>
    <row r="13" spans="1:17" ht="50.1" customHeight="1">
      <c r="B13" s="154" t="s">
        <v>88</v>
      </c>
      <c r="C13" s="211" t="s">
        <v>89</v>
      </c>
      <c r="D13" s="212" t="s">
        <v>90</v>
      </c>
      <c r="E13" s="213" t="s">
        <v>58</v>
      </c>
      <c r="F13" s="214" t="s">
        <v>91</v>
      </c>
      <c r="G13" s="213" t="s">
        <v>60</v>
      </c>
      <c r="H13" s="199" t="s">
        <v>61</v>
      </c>
      <c r="I13" s="216"/>
      <c r="J13" s="213"/>
      <c r="K13" s="217"/>
      <c r="L13" s="217"/>
      <c r="M13" s="217"/>
      <c r="N13" s="217"/>
      <c r="O13" s="217"/>
      <c r="P13" s="213"/>
      <c r="Q13" s="155"/>
    </row>
    <row r="14" spans="1:17" ht="50.1" customHeight="1">
      <c r="B14" s="154" t="s">
        <v>88</v>
      </c>
      <c r="C14" s="195" t="s">
        <v>92</v>
      </c>
      <c r="D14" s="196" t="s">
        <v>93</v>
      </c>
      <c r="E14" s="197" t="s">
        <v>58</v>
      </c>
      <c r="F14" s="198" t="s">
        <v>94</v>
      </c>
      <c r="G14" s="197" t="s">
        <v>60</v>
      </c>
      <c r="H14" s="223" t="s">
        <v>61</v>
      </c>
      <c r="I14" s="209"/>
      <c r="J14" s="197"/>
      <c r="K14" s="201"/>
      <c r="L14" s="201"/>
      <c r="M14" s="201"/>
      <c r="N14" s="201"/>
      <c r="O14" s="201"/>
      <c r="P14" s="197"/>
      <c r="Q14" s="152"/>
    </row>
    <row r="15" spans="1:17" ht="50.1" customHeight="1">
      <c r="B15" s="151" t="s">
        <v>95</v>
      </c>
      <c r="C15" s="211" t="s">
        <v>96</v>
      </c>
      <c r="D15" s="212" t="s">
        <v>97</v>
      </c>
      <c r="E15" s="213" t="s">
        <v>58</v>
      </c>
      <c r="F15" s="214" t="s">
        <v>98</v>
      </c>
      <c r="G15" s="213" t="s">
        <v>60</v>
      </c>
      <c r="H15" s="199" t="s">
        <v>61</v>
      </c>
      <c r="I15" s="216"/>
      <c r="J15" s="213"/>
      <c r="K15" s="217"/>
      <c r="L15" s="217"/>
      <c r="M15" s="217"/>
      <c r="N15" s="217"/>
      <c r="O15" s="217"/>
      <c r="P15" s="213"/>
      <c r="Q15" s="155"/>
    </row>
    <row r="16" spans="1:17" ht="50.1" customHeight="1">
      <c r="B16" s="151" t="s">
        <v>95</v>
      </c>
      <c r="C16" s="195" t="s">
        <v>99</v>
      </c>
      <c r="D16" s="196" t="s">
        <v>100</v>
      </c>
      <c r="E16" s="197" t="s">
        <v>83</v>
      </c>
      <c r="F16" s="208" t="s">
        <v>101</v>
      </c>
      <c r="G16" s="197" t="s">
        <v>60</v>
      </c>
      <c r="H16" s="199" t="s">
        <v>102</v>
      </c>
      <c r="I16" s="209"/>
      <c r="J16" s="197"/>
      <c r="K16" s="201"/>
      <c r="L16" s="201"/>
      <c r="M16" s="201"/>
      <c r="N16" s="201"/>
      <c r="O16" s="201"/>
      <c r="P16" s="197"/>
      <c r="Q16" s="152"/>
    </row>
    <row r="17" spans="2:17" ht="50.1" customHeight="1">
      <c r="B17" s="151" t="s">
        <v>95</v>
      </c>
      <c r="C17" s="211" t="s">
        <v>103</v>
      </c>
      <c r="D17" s="212" t="s">
        <v>104</v>
      </c>
      <c r="E17" s="213" t="s">
        <v>83</v>
      </c>
      <c r="F17" s="214" t="s">
        <v>105</v>
      </c>
      <c r="G17" s="213" t="s">
        <v>60</v>
      </c>
      <c r="H17" s="215" t="s">
        <v>102</v>
      </c>
      <c r="I17" s="216"/>
      <c r="J17" s="213"/>
      <c r="K17" s="217"/>
      <c r="L17" s="217"/>
      <c r="M17" s="217"/>
      <c r="N17" s="217"/>
      <c r="O17" s="217"/>
      <c r="P17" s="213"/>
      <c r="Q17" s="155"/>
    </row>
    <row r="18" spans="2:17" ht="50.1" customHeight="1">
      <c r="B18" s="154" t="s">
        <v>106</v>
      </c>
      <c r="C18" s="195" t="s">
        <v>107</v>
      </c>
      <c r="D18" s="196" t="s">
        <v>108</v>
      </c>
      <c r="E18" s="197" t="s">
        <v>58</v>
      </c>
      <c r="F18" s="208" t="s">
        <v>109</v>
      </c>
      <c r="G18" s="197" t="s">
        <v>60</v>
      </c>
      <c r="H18" s="199" t="s">
        <v>61</v>
      </c>
      <c r="I18" s="209"/>
      <c r="J18" s="197"/>
      <c r="K18" s="201"/>
      <c r="L18" s="201"/>
      <c r="M18" s="201"/>
      <c r="N18" s="201"/>
      <c r="O18" s="201"/>
      <c r="P18" s="197"/>
      <c r="Q18" s="152"/>
    </row>
    <row r="19" spans="2:17" ht="50.1" customHeight="1">
      <c r="B19" s="154" t="s">
        <v>106</v>
      </c>
      <c r="C19" s="202" t="s">
        <v>110</v>
      </c>
      <c r="D19" s="203" t="s">
        <v>111</v>
      </c>
      <c r="E19" s="204" t="s">
        <v>58</v>
      </c>
      <c r="F19" s="205" t="s">
        <v>112</v>
      </c>
      <c r="G19" s="204" t="s">
        <v>60</v>
      </c>
      <c r="H19" s="223" t="s">
        <v>61</v>
      </c>
      <c r="I19" s="206"/>
      <c r="J19" s="204"/>
      <c r="K19" s="207"/>
      <c r="L19" s="207"/>
      <c r="M19" s="207"/>
      <c r="N19" s="207"/>
      <c r="O19" s="207"/>
      <c r="P19" s="204"/>
      <c r="Q19" s="153"/>
    </row>
    <row r="20" spans="2:17" ht="50.1" customHeight="1">
      <c r="B20" s="154" t="s">
        <v>106</v>
      </c>
      <c r="C20" s="195" t="s">
        <v>113</v>
      </c>
      <c r="D20" s="196" t="s">
        <v>114</v>
      </c>
      <c r="E20" s="197" t="s">
        <v>58</v>
      </c>
      <c r="F20" s="208" t="s">
        <v>115</v>
      </c>
      <c r="G20" s="197" t="s">
        <v>60</v>
      </c>
      <c r="H20" s="199" t="s">
        <v>61</v>
      </c>
      <c r="I20" s="209"/>
      <c r="J20" s="197"/>
      <c r="K20" s="201"/>
      <c r="L20" s="201"/>
      <c r="M20" s="201"/>
      <c r="N20" s="201"/>
      <c r="O20" s="201"/>
      <c r="P20" s="197"/>
      <c r="Q20" s="152"/>
    </row>
    <row r="21" spans="2:17" ht="50.1" customHeight="1">
      <c r="B21" s="154" t="s">
        <v>106</v>
      </c>
      <c r="C21" s="202" t="s">
        <v>116</v>
      </c>
      <c r="D21" s="203" t="s">
        <v>117</v>
      </c>
      <c r="E21" s="204" t="s">
        <v>58</v>
      </c>
      <c r="F21" s="205" t="s">
        <v>118</v>
      </c>
      <c r="G21" s="204" t="s">
        <v>60</v>
      </c>
      <c r="H21" s="199" t="s">
        <v>61</v>
      </c>
      <c r="I21" s="206"/>
      <c r="J21" s="204"/>
      <c r="K21" s="207"/>
      <c r="L21" s="207"/>
      <c r="M21" s="207"/>
      <c r="N21" s="207"/>
      <c r="O21" s="207"/>
      <c r="P21" s="204"/>
      <c r="Q21" s="153"/>
    </row>
    <row r="22" spans="2:17" ht="50.1" customHeight="1">
      <c r="B22" s="154" t="s">
        <v>106</v>
      </c>
      <c r="C22" s="195" t="s">
        <v>119</v>
      </c>
      <c r="D22" s="196" t="s">
        <v>120</v>
      </c>
      <c r="E22" s="197" t="s">
        <v>83</v>
      </c>
      <c r="F22" s="208" t="s">
        <v>121</v>
      </c>
      <c r="G22" s="197" t="s">
        <v>60</v>
      </c>
      <c r="H22" s="223" t="s">
        <v>61</v>
      </c>
      <c r="I22" s="209"/>
      <c r="J22" s="197"/>
      <c r="K22" s="201"/>
      <c r="L22" s="201"/>
      <c r="M22" s="201"/>
      <c r="N22" s="201"/>
      <c r="O22" s="201"/>
      <c r="P22" s="197"/>
      <c r="Q22" s="152"/>
    </row>
    <row r="23" spans="2:17" ht="50.1" customHeight="1">
      <c r="B23" s="154" t="s">
        <v>106</v>
      </c>
      <c r="C23" s="202" t="s">
        <v>122</v>
      </c>
      <c r="D23" s="203" t="s">
        <v>123</v>
      </c>
      <c r="E23" s="204" t="s">
        <v>83</v>
      </c>
      <c r="F23" s="205" t="s">
        <v>124</v>
      </c>
      <c r="G23" s="204" t="s">
        <v>60</v>
      </c>
      <c r="H23" s="199" t="s">
        <v>61</v>
      </c>
      <c r="I23" s="206"/>
      <c r="J23" s="204"/>
      <c r="K23" s="207"/>
      <c r="L23" s="207"/>
      <c r="M23" s="207"/>
      <c r="N23" s="207"/>
      <c r="O23" s="207"/>
      <c r="P23" s="204"/>
      <c r="Q23" s="153"/>
    </row>
    <row r="24" spans="2:17" ht="50.1" customHeight="1">
      <c r="B24" s="154" t="s">
        <v>106</v>
      </c>
      <c r="C24" s="202" t="s">
        <v>125</v>
      </c>
      <c r="D24" s="203" t="s">
        <v>126</v>
      </c>
      <c r="E24" s="204" t="s">
        <v>58</v>
      </c>
      <c r="F24" s="205" t="s">
        <v>127</v>
      </c>
      <c r="G24" s="197" t="s">
        <v>60</v>
      </c>
      <c r="H24" s="199" t="s">
        <v>61</v>
      </c>
      <c r="I24" s="209"/>
      <c r="J24" s="197"/>
      <c r="K24" s="201"/>
      <c r="L24" s="201"/>
      <c r="M24" s="201"/>
      <c r="N24" s="201"/>
      <c r="O24" s="201"/>
      <c r="P24" s="197"/>
      <c r="Q24" s="152"/>
    </row>
    <row r="25" spans="2:17" ht="50.1" customHeight="1">
      <c r="B25" s="154" t="s">
        <v>106</v>
      </c>
      <c r="C25" s="202" t="s">
        <v>128</v>
      </c>
      <c r="D25" s="203" t="s">
        <v>129</v>
      </c>
      <c r="E25" s="204" t="s">
        <v>58</v>
      </c>
      <c r="F25" s="210" t="s">
        <v>130</v>
      </c>
      <c r="G25" s="204" t="s">
        <v>60</v>
      </c>
      <c r="H25" s="223" t="s">
        <v>61</v>
      </c>
      <c r="I25" s="206"/>
      <c r="J25" s="204"/>
      <c r="K25" s="207"/>
      <c r="L25" s="207"/>
      <c r="M25" s="207"/>
      <c r="N25" s="207"/>
      <c r="O25" s="207"/>
      <c r="P25" s="204"/>
      <c r="Q25" s="153"/>
    </row>
    <row r="26" spans="2:17" ht="50.1" customHeight="1">
      <c r="B26" s="154" t="s">
        <v>106</v>
      </c>
      <c r="C26" s="195" t="s">
        <v>131</v>
      </c>
      <c r="D26" s="196" t="s">
        <v>132</v>
      </c>
      <c r="E26" s="197" t="s">
        <v>58</v>
      </c>
      <c r="F26" s="198" t="s">
        <v>133</v>
      </c>
      <c r="G26" s="197" t="s">
        <v>60</v>
      </c>
      <c r="H26" s="199" t="s">
        <v>61</v>
      </c>
      <c r="I26" s="209"/>
      <c r="J26" s="197"/>
      <c r="K26" s="201"/>
      <c r="L26" s="201"/>
      <c r="M26" s="201"/>
      <c r="N26" s="201"/>
      <c r="O26" s="201"/>
      <c r="P26" s="197"/>
      <c r="Q26" s="152"/>
    </row>
    <row r="27" spans="2:17" ht="50.1" customHeight="1">
      <c r="B27" s="154" t="s">
        <v>106</v>
      </c>
      <c r="C27" s="211" t="s">
        <v>134</v>
      </c>
      <c r="D27" s="212" t="s">
        <v>135</v>
      </c>
      <c r="E27" s="213" t="s">
        <v>58</v>
      </c>
      <c r="F27" s="218" t="s">
        <v>136</v>
      </c>
      <c r="G27" s="213" t="s">
        <v>60</v>
      </c>
      <c r="H27" s="199" t="s">
        <v>61</v>
      </c>
      <c r="I27" s="216"/>
      <c r="J27" s="213"/>
      <c r="K27" s="217"/>
      <c r="L27" s="217"/>
      <c r="M27" s="217"/>
      <c r="N27" s="217"/>
      <c r="O27" s="217"/>
      <c r="P27" s="213"/>
      <c r="Q27" s="155"/>
    </row>
    <row r="28" spans="2:17" ht="50.1" customHeight="1">
      <c r="B28" s="154" t="s">
        <v>106</v>
      </c>
      <c r="C28" s="195" t="s">
        <v>137</v>
      </c>
      <c r="D28" s="196" t="s">
        <v>138</v>
      </c>
      <c r="E28" s="197" t="s">
        <v>58</v>
      </c>
      <c r="F28" s="198" t="s">
        <v>139</v>
      </c>
      <c r="G28" s="197" t="s">
        <v>60</v>
      </c>
      <c r="H28" s="223" t="s">
        <v>61</v>
      </c>
      <c r="I28" s="209"/>
      <c r="J28" s="197"/>
      <c r="K28" s="201"/>
      <c r="L28" s="201"/>
      <c r="M28" s="201"/>
      <c r="N28" s="201"/>
      <c r="O28" s="201"/>
      <c r="P28" s="197"/>
      <c r="Q28" s="152"/>
    </row>
    <row r="29" spans="2:17" ht="50.1" customHeight="1">
      <c r="B29" s="154" t="s">
        <v>106</v>
      </c>
      <c r="C29" s="211" t="s">
        <v>140</v>
      </c>
      <c r="D29" s="212" t="s">
        <v>141</v>
      </c>
      <c r="E29" s="213" t="s">
        <v>58</v>
      </c>
      <c r="F29" s="214" t="s">
        <v>142</v>
      </c>
      <c r="G29" s="213" t="s">
        <v>60</v>
      </c>
      <c r="H29" s="199" t="s">
        <v>61</v>
      </c>
      <c r="I29" s="216"/>
      <c r="J29" s="213"/>
      <c r="K29" s="217"/>
      <c r="L29" s="217"/>
      <c r="M29" s="217"/>
      <c r="N29" s="217"/>
      <c r="O29" s="217"/>
      <c r="P29" s="213"/>
      <c r="Q29" s="155"/>
    </row>
    <row r="30" spans="2:17" ht="50.1" customHeight="1">
      <c r="B30" s="154" t="s">
        <v>106</v>
      </c>
      <c r="C30" s="195" t="s">
        <v>143</v>
      </c>
      <c r="D30" s="196" t="s">
        <v>144</v>
      </c>
      <c r="E30" s="197" t="s">
        <v>58</v>
      </c>
      <c r="F30" s="208" t="s">
        <v>145</v>
      </c>
      <c r="G30" s="197" t="s">
        <v>60</v>
      </c>
      <c r="H30" s="199" t="s">
        <v>61</v>
      </c>
      <c r="I30" s="209"/>
      <c r="J30" s="197"/>
      <c r="K30" s="201"/>
      <c r="L30" s="201"/>
      <c r="M30" s="201"/>
      <c r="N30" s="201"/>
      <c r="O30" s="201"/>
      <c r="P30" s="197"/>
      <c r="Q30" s="152"/>
    </row>
    <row r="31" spans="2:17" ht="50.1" customHeight="1">
      <c r="B31" s="151" t="s">
        <v>146</v>
      </c>
      <c r="C31" s="211" t="s">
        <v>147</v>
      </c>
      <c r="D31" s="212" t="s">
        <v>148</v>
      </c>
      <c r="E31" s="213" t="s">
        <v>58</v>
      </c>
      <c r="F31" s="214" t="s">
        <v>149</v>
      </c>
      <c r="G31" s="213" t="s">
        <v>60</v>
      </c>
      <c r="H31" s="223" t="s">
        <v>61</v>
      </c>
      <c r="I31" s="216"/>
      <c r="J31" s="213"/>
      <c r="K31" s="217"/>
      <c r="L31" s="217"/>
      <c r="M31" s="217"/>
      <c r="N31" s="217"/>
      <c r="O31" s="217"/>
      <c r="P31" s="213"/>
      <c r="Q31" s="155"/>
    </row>
    <row r="32" spans="2:17" ht="50.1" customHeight="1">
      <c r="B32" s="151" t="s">
        <v>146</v>
      </c>
      <c r="C32" s="195" t="s">
        <v>150</v>
      </c>
      <c r="D32" s="196" t="s">
        <v>151</v>
      </c>
      <c r="E32" s="197" t="s">
        <v>58</v>
      </c>
      <c r="F32" s="198" t="s">
        <v>152</v>
      </c>
      <c r="G32" s="197" t="s">
        <v>60</v>
      </c>
      <c r="H32" s="199" t="s">
        <v>61</v>
      </c>
      <c r="I32" s="209"/>
      <c r="J32" s="197"/>
      <c r="K32" s="201"/>
      <c r="L32" s="201"/>
      <c r="M32" s="201"/>
      <c r="N32" s="201"/>
      <c r="O32" s="201"/>
      <c r="P32" s="197"/>
      <c r="Q32" s="152"/>
    </row>
    <row r="33" spans="2:17" ht="50.1" customHeight="1">
      <c r="B33" s="151" t="s">
        <v>146</v>
      </c>
      <c r="C33" s="211" t="s">
        <v>153</v>
      </c>
      <c r="D33" s="219" t="s">
        <v>154</v>
      </c>
      <c r="E33" s="213" t="s">
        <v>58</v>
      </c>
      <c r="F33" s="218" t="s">
        <v>155</v>
      </c>
      <c r="G33" s="213" t="s">
        <v>60</v>
      </c>
      <c r="H33" s="199" t="s">
        <v>61</v>
      </c>
      <c r="I33" s="216"/>
      <c r="J33" s="213"/>
      <c r="K33" s="217"/>
      <c r="L33" s="217"/>
      <c r="M33" s="217"/>
      <c r="N33" s="217"/>
      <c r="O33" s="217"/>
      <c r="P33" s="213"/>
      <c r="Q33" s="155"/>
    </row>
    <row r="34" spans="2:17" ht="50.1" customHeight="1">
      <c r="B34" s="151" t="s">
        <v>146</v>
      </c>
      <c r="C34" s="195" t="s">
        <v>156</v>
      </c>
      <c r="D34" s="196" t="s">
        <v>157</v>
      </c>
      <c r="E34" s="197" t="s">
        <v>58</v>
      </c>
      <c r="F34" s="198" t="s">
        <v>158</v>
      </c>
      <c r="G34" s="197" t="s">
        <v>60</v>
      </c>
      <c r="H34" s="223" t="s">
        <v>61</v>
      </c>
      <c r="I34" s="209"/>
      <c r="J34" s="197"/>
      <c r="K34" s="201"/>
      <c r="L34" s="201"/>
      <c r="M34" s="201"/>
      <c r="N34" s="201"/>
      <c r="O34" s="201"/>
      <c r="P34" s="197"/>
      <c r="Q34" s="152"/>
    </row>
    <row r="35" spans="2:17" ht="50.1" customHeight="1">
      <c r="B35" s="151" t="s">
        <v>146</v>
      </c>
      <c r="C35" s="202" t="s">
        <v>159</v>
      </c>
      <c r="D35" s="212" t="s">
        <v>160</v>
      </c>
      <c r="E35" s="213" t="s">
        <v>58</v>
      </c>
      <c r="F35" s="214" t="s">
        <v>161</v>
      </c>
      <c r="G35" s="204" t="s">
        <v>60</v>
      </c>
      <c r="H35" s="199" t="s">
        <v>61</v>
      </c>
      <c r="I35" s="206"/>
      <c r="J35" s="204"/>
      <c r="K35" s="207"/>
      <c r="L35" s="207"/>
      <c r="M35" s="207"/>
      <c r="N35" s="207"/>
      <c r="O35" s="207"/>
      <c r="P35" s="204"/>
      <c r="Q35" s="153"/>
    </row>
    <row r="36" spans="2:17" ht="50.1" customHeight="1">
      <c r="B36" s="151" t="s">
        <v>146</v>
      </c>
      <c r="C36" s="195" t="s">
        <v>162</v>
      </c>
      <c r="D36" s="196" t="s">
        <v>163</v>
      </c>
      <c r="E36" s="197" t="s">
        <v>58</v>
      </c>
      <c r="F36" s="198" t="s">
        <v>164</v>
      </c>
      <c r="G36" s="197" t="s">
        <v>60</v>
      </c>
      <c r="H36" s="199" t="s">
        <v>61</v>
      </c>
      <c r="I36" s="209"/>
      <c r="J36" s="197"/>
      <c r="K36" s="201"/>
      <c r="L36" s="201"/>
      <c r="M36" s="201"/>
      <c r="N36" s="201"/>
      <c r="O36" s="201"/>
      <c r="P36" s="197"/>
      <c r="Q36" s="152"/>
    </row>
    <row r="37" spans="2:17" ht="50.1" customHeight="1">
      <c r="B37" s="151" t="s">
        <v>146</v>
      </c>
      <c r="C37" s="211" t="s">
        <v>165</v>
      </c>
      <c r="D37" s="212" t="s">
        <v>166</v>
      </c>
      <c r="E37" s="213" t="s">
        <v>58</v>
      </c>
      <c r="F37" s="214" t="s">
        <v>167</v>
      </c>
      <c r="G37" s="213" t="s">
        <v>60</v>
      </c>
      <c r="H37" s="223" t="s">
        <v>61</v>
      </c>
      <c r="I37" s="216"/>
      <c r="J37" s="213"/>
      <c r="K37" s="217"/>
      <c r="L37" s="217"/>
      <c r="M37" s="217"/>
      <c r="N37" s="217"/>
      <c r="O37" s="217"/>
      <c r="P37" s="213"/>
      <c r="Q37" s="155"/>
    </row>
    <row r="38" spans="2:17" ht="50.1" customHeight="1">
      <c r="B38" s="151" t="s">
        <v>146</v>
      </c>
      <c r="C38" s="195" t="s">
        <v>168</v>
      </c>
      <c r="D38" s="196" t="s">
        <v>169</v>
      </c>
      <c r="E38" s="197" t="s">
        <v>58</v>
      </c>
      <c r="F38" s="208" t="s">
        <v>170</v>
      </c>
      <c r="G38" s="197" t="s">
        <v>60</v>
      </c>
      <c r="H38" s="199" t="s">
        <v>61</v>
      </c>
      <c r="I38" s="209"/>
      <c r="J38" s="197"/>
      <c r="K38" s="201"/>
      <c r="L38" s="201"/>
      <c r="M38" s="201"/>
      <c r="N38" s="201"/>
      <c r="O38" s="201"/>
      <c r="P38" s="197"/>
      <c r="Q38" s="152"/>
    </row>
    <row r="39" spans="2:17" ht="50.1" customHeight="1">
      <c r="B39" s="154" t="s">
        <v>171</v>
      </c>
      <c r="C39" s="211" t="s">
        <v>172</v>
      </c>
      <c r="D39" s="212" t="s">
        <v>173</v>
      </c>
      <c r="E39" s="213" t="s">
        <v>58</v>
      </c>
      <c r="F39" s="214" t="s">
        <v>174</v>
      </c>
      <c r="G39" s="213" t="s">
        <v>60</v>
      </c>
      <c r="H39" s="215" t="s">
        <v>175</v>
      </c>
      <c r="I39" s="216"/>
      <c r="J39" s="213"/>
      <c r="K39" s="217"/>
      <c r="L39" s="217"/>
      <c r="M39" s="217"/>
      <c r="N39" s="217"/>
      <c r="O39" s="217" t="s">
        <v>402</v>
      </c>
      <c r="P39" s="213"/>
      <c r="Q39" s="155"/>
    </row>
    <row r="40" spans="2:17" ht="50.1" customHeight="1">
      <c r="B40" s="154" t="s">
        <v>171</v>
      </c>
      <c r="C40" s="195" t="s">
        <v>179</v>
      </c>
      <c r="D40" s="221" t="s">
        <v>180</v>
      </c>
      <c r="E40" s="197" t="s">
        <v>58</v>
      </c>
      <c r="F40" s="198" t="s">
        <v>181</v>
      </c>
      <c r="G40" s="197" t="s">
        <v>60</v>
      </c>
      <c r="H40" s="199" t="s">
        <v>102</v>
      </c>
      <c r="I40" s="209"/>
      <c r="J40" s="197"/>
      <c r="K40" s="201"/>
      <c r="L40" s="201"/>
      <c r="M40" s="201"/>
      <c r="N40" s="201"/>
      <c r="O40" s="201"/>
      <c r="P40" s="197"/>
      <c r="Q40" s="152"/>
    </row>
    <row r="41" spans="2:17" ht="50.1" customHeight="1">
      <c r="B41" s="151" t="s">
        <v>182</v>
      </c>
      <c r="C41" s="211" t="s">
        <v>183</v>
      </c>
      <c r="D41" s="212" t="s">
        <v>184</v>
      </c>
      <c r="E41" s="213" t="s">
        <v>58</v>
      </c>
      <c r="F41" s="218" t="s">
        <v>185</v>
      </c>
      <c r="G41" s="213" t="s">
        <v>60</v>
      </c>
      <c r="H41" s="215" t="s">
        <v>61</v>
      </c>
      <c r="I41" s="222"/>
      <c r="J41" s="213"/>
      <c r="K41" s="217"/>
      <c r="L41" s="217"/>
      <c r="M41" s="217"/>
      <c r="N41" s="217"/>
      <c r="O41" s="217"/>
      <c r="P41" s="213"/>
      <c r="Q41" s="155"/>
    </row>
    <row r="42" spans="2:17" ht="50.1" customHeight="1">
      <c r="B42" s="151" t="s">
        <v>182</v>
      </c>
      <c r="C42" s="195" t="s">
        <v>186</v>
      </c>
      <c r="D42" s="196" t="s">
        <v>187</v>
      </c>
      <c r="E42" s="197" t="s">
        <v>58</v>
      </c>
      <c r="F42" s="208" t="s">
        <v>188</v>
      </c>
      <c r="G42" s="197" t="s">
        <v>60</v>
      </c>
      <c r="H42" s="199" t="s">
        <v>61</v>
      </c>
      <c r="I42" s="209"/>
      <c r="J42" s="197"/>
      <c r="K42" s="201"/>
      <c r="L42" s="201"/>
      <c r="M42" s="201"/>
      <c r="N42" s="201"/>
      <c r="O42" s="201"/>
      <c r="P42" s="197"/>
      <c r="Q42" s="152"/>
    </row>
    <row r="43" spans="2:17" ht="50.1" customHeight="1">
      <c r="B43" s="151" t="s">
        <v>182</v>
      </c>
      <c r="C43" s="211" t="s">
        <v>189</v>
      </c>
      <c r="D43" s="212" t="s">
        <v>190</v>
      </c>
      <c r="E43" s="213" t="s">
        <v>58</v>
      </c>
      <c r="F43" s="210" t="s">
        <v>191</v>
      </c>
      <c r="G43" s="213" t="s">
        <v>60</v>
      </c>
      <c r="H43" s="215" t="s">
        <v>61</v>
      </c>
      <c r="I43" s="216"/>
      <c r="J43" s="213"/>
      <c r="K43" s="217"/>
      <c r="L43" s="217"/>
      <c r="M43" s="217"/>
      <c r="N43" s="217"/>
      <c r="O43" s="217"/>
      <c r="P43" s="213"/>
      <c r="Q43" s="155"/>
    </row>
    <row r="44" spans="2:17" ht="50.1" customHeight="1">
      <c r="B44" s="151" t="s">
        <v>182</v>
      </c>
      <c r="C44" s="195" t="s">
        <v>192</v>
      </c>
      <c r="D44" s="196" t="s">
        <v>193</v>
      </c>
      <c r="E44" s="197" t="s">
        <v>58</v>
      </c>
      <c r="F44" s="208" t="s">
        <v>194</v>
      </c>
      <c r="G44" s="197" t="s">
        <v>60</v>
      </c>
      <c r="H44" s="199" t="s">
        <v>61</v>
      </c>
      <c r="I44" s="209"/>
      <c r="J44" s="197"/>
      <c r="K44" s="201"/>
      <c r="L44" s="201"/>
      <c r="M44" s="201"/>
      <c r="N44" s="201"/>
      <c r="O44" s="201"/>
      <c r="P44" s="197"/>
      <c r="Q44" s="152"/>
    </row>
    <row r="45" spans="2:17" ht="50.1" customHeight="1">
      <c r="B45" s="151" t="s">
        <v>182</v>
      </c>
      <c r="C45" s="211" t="s">
        <v>195</v>
      </c>
      <c r="D45" s="212" t="s">
        <v>196</v>
      </c>
      <c r="E45" s="213" t="s">
        <v>83</v>
      </c>
      <c r="F45" s="214" t="s">
        <v>197</v>
      </c>
      <c r="G45" s="213" t="s">
        <v>60</v>
      </c>
      <c r="H45" s="215" t="s">
        <v>61</v>
      </c>
      <c r="I45" s="216"/>
      <c r="J45" s="213"/>
      <c r="K45" s="217"/>
      <c r="L45" s="217"/>
      <c r="M45" s="217"/>
      <c r="N45" s="217"/>
      <c r="O45" s="217"/>
      <c r="P45" s="213"/>
      <c r="Q45" s="155"/>
    </row>
    <row r="46" spans="2:17" ht="50.1" customHeight="1">
      <c r="B46" s="154" t="s">
        <v>198</v>
      </c>
      <c r="C46" s="195" t="s">
        <v>199</v>
      </c>
      <c r="D46" s="196" t="s">
        <v>200</v>
      </c>
      <c r="E46" s="195" t="s">
        <v>58</v>
      </c>
      <c r="F46" s="198" t="s">
        <v>201</v>
      </c>
      <c r="G46" s="197" t="s">
        <v>60</v>
      </c>
      <c r="H46" s="199" t="s">
        <v>61</v>
      </c>
      <c r="I46" s="209"/>
      <c r="J46" s="197"/>
      <c r="K46" s="201"/>
      <c r="L46" s="201"/>
      <c r="M46" s="201"/>
      <c r="N46" s="201"/>
      <c r="O46" s="201"/>
      <c r="P46" s="197"/>
      <c r="Q46" s="152"/>
    </row>
    <row r="47" spans="2:17" ht="50.1" customHeight="1">
      <c r="B47" s="154" t="s">
        <v>198</v>
      </c>
      <c r="C47" s="202" t="s">
        <v>202</v>
      </c>
      <c r="D47" s="219" t="s">
        <v>203</v>
      </c>
      <c r="E47" s="211" t="s">
        <v>58</v>
      </c>
      <c r="F47" s="214" t="s">
        <v>204</v>
      </c>
      <c r="G47" s="204" t="s">
        <v>60</v>
      </c>
      <c r="H47" s="223" t="s">
        <v>61</v>
      </c>
      <c r="I47" s="206"/>
      <c r="J47" s="204"/>
      <c r="K47" s="207"/>
      <c r="L47" s="207"/>
      <c r="M47" s="207"/>
      <c r="N47" s="207"/>
      <c r="O47" s="207"/>
      <c r="P47" s="204"/>
      <c r="Q47" s="153"/>
    </row>
    <row r="48" spans="2:17" ht="50.1" customHeight="1">
      <c r="B48" s="154" t="s">
        <v>198</v>
      </c>
      <c r="C48" s="195" t="s">
        <v>205</v>
      </c>
      <c r="D48" s="196" t="s">
        <v>206</v>
      </c>
      <c r="E48" s="195" t="s">
        <v>58</v>
      </c>
      <c r="F48" s="208" t="s">
        <v>207</v>
      </c>
      <c r="G48" s="197" t="s">
        <v>60</v>
      </c>
      <c r="H48" s="199" t="s">
        <v>102</v>
      </c>
      <c r="I48" s="209"/>
      <c r="J48" s="197"/>
      <c r="K48" s="201"/>
      <c r="L48" s="201"/>
      <c r="M48" s="201"/>
      <c r="N48" s="201"/>
      <c r="O48" s="201"/>
      <c r="P48" s="197"/>
      <c r="Q48" s="152"/>
    </row>
    <row r="49" spans="2:17" ht="50.1" customHeight="1">
      <c r="B49" s="154" t="s">
        <v>198</v>
      </c>
      <c r="C49" s="202" t="s">
        <v>208</v>
      </c>
      <c r="D49" s="212" t="s">
        <v>209</v>
      </c>
      <c r="E49" s="211" t="s">
        <v>58</v>
      </c>
      <c r="F49" s="218" t="s">
        <v>210</v>
      </c>
      <c r="G49" s="204" t="s">
        <v>60</v>
      </c>
      <c r="H49" s="223" t="s">
        <v>102</v>
      </c>
      <c r="I49" s="206"/>
      <c r="J49" s="204"/>
      <c r="K49" s="207"/>
      <c r="L49" s="207"/>
      <c r="M49" s="207"/>
      <c r="N49" s="207"/>
      <c r="O49" s="207"/>
      <c r="P49" s="204"/>
      <c r="Q49" s="153"/>
    </row>
    <row r="50" spans="2:17" ht="50.1" customHeight="1">
      <c r="B50" s="154" t="s">
        <v>198</v>
      </c>
      <c r="C50" s="195" t="s">
        <v>211</v>
      </c>
      <c r="D50" s="196" t="s">
        <v>212</v>
      </c>
      <c r="E50" s="195" t="s">
        <v>58</v>
      </c>
      <c r="F50" s="198" t="s">
        <v>213</v>
      </c>
      <c r="G50" s="197" t="s">
        <v>60</v>
      </c>
      <c r="H50" s="199" t="s">
        <v>102</v>
      </c>
      <c r="I50" s="209"/>
      <c r="J50" s="197"/>
      <c r="K50" s="201"/>
      <c r="L50" s="201"/>
      <c r="M50" s="201"/>
      <c r="N50" s="201"/>
      <c r="O50" s="201"/>
      <c r="P50" s="197"/>
      <c r="Q50" s="152"/>
    </row>
    <row r="51" spans="2:17" ht="77.25" customHeight="1">
      <c r="B51" s="154" t="s">
        <v>198</v>
      </c>
      <c r="C51" s="202" t="s">
        <v>214</v>
      </c>
      <c r="D51" s="212" t="s">
        <v>215</v>
      </c>
      <c r="E51" s="211" t="s">
        <v>58</v>
      </c>
      <c r="F51" s="214" t="s">
        <v>216</v>
      </c>
      <c r="G51" s="204" t="s">
        <v>60</v>
      </c>
      <c r="H51" s="223" t="s">
        <v>102</v>
      </c>
      <c r="I51" s="206"/>
      <c r="J51" s="204"/>
      <c r="K51" s="225" t="s">
        <v>426</v>
      </c>
      <c r="L51" s="207"/>
      <c r="M51" s="207"/>
      <c r="N51" s="207"/>
      <c r="O51" s="207"/>
      <c r="P51" s="204"/>
      <c r="Q51" s="153"/>
    </row>
    <row r="52" spans="2:17" ht="50.1" customHeight="1">
      <c r="B52" s="154" t="s">
        <v>198</v>
      </c>
      <c r="C52" s="195" t="s">
        <v>217</v>
      </c>
      <c r="D52" s="208" t="s">
        <v>218</v>
      </c>
      <c r="E52" s="195" t="s">
        <v>83</v>
      </c>
      <c r="F52" s="208" t="s">
        <v>219</v>
      </c>
      <c r="G52" s="197" t="s">
        <v>60</v>
      </c>
      <c r="H52" s="199" t="s">
        <v>61</v>
      </c>
      <c r="I52" s="209"/>
      <c r="J52" s="197"/>
      <c r="K52" s="201"/>
      <c r="L52" s="201"/>
      <c r="M52" s="201"/>
      <c r="N52" s="201"/>
      <c r="O52" s="201"/>
      <c r="P52" s="197"/>
      <c r="Q52" s="152"/>
    </row>
    <row r="53" spans="2:17" ht="50.1" customHeight="1">
      <c r="B53" s="154" t="s">
        <v>198</v>
      </c>
      <c r="C53" s="211" t="s">
        <v>220</v>
      </c>
      <c r="D53" s="218" t="s">
        <v>221</v>
      </c>
      <c r="E53" s="211" t="s">
        <v>83</v>
      </c>
      <c r="F53" s="214" t="s">
        <v>222</v>
      </c>
      <c r="G53" s="213" t="s">
        <v>60</v>
      </c>
      <c r="H53" s="215" t="s">
        <v>61</v>
      </c>
      <c r="I53" s="216"/>
      <c r="J53" s="213"/>
      <c r="K53" s="217"/>
      <c r="L53" s="217"/>
      <c r="M53" s="217"/>
      <c r="N53" s="217"/>
      <c r="O53" s="217"/>
      <c r="P53" s="213"/>
      <c r="Q53" s="155"/>
    </row>
    <row r="54" spans="2:17" ht="50.1" customHeight="1">
      <c r="B54" s="154" t="s">
        <v>198</v>
      </c>
      <c r="C54" s="195" t="s">
        <v>223</v>
      </c>
      <c r="D54" s="208" t="s">
        <v>224</v>
      </c>
      <c r="E54" s="195" t="s">
        <v>58</v>
      </c>
      <c r="F54" s="198" t="s">
        <v>225</v>
      </c>
      <c r="G54" s="197" t="s">
        <v>60</v>
      </c>
      <c r="H54" s="199" t="s">
        <v>175</v>
      </c>
      <c r="I54" s="209"/>
      <c r="J54" s="197"/>
      <c r="K54" s="201"/>
      <c r="L54" s="201"/>
      <c r="M54" s="201"/>
      <c r="N54" s="201"/>
      <c r="O54" s="201" t="s">
        <v>402</v>
      </c>
      <c r="P54" s="197"/>
      <c r="Q54" s="152"/>
    </row>
    <row r="55" spans="2:17" ht="50.1" customHeight="1">
      <c r="B55" s="154" t="s">
        <v>198</v>
      </c>
      <c r="C55" s="211" t="s">
        <v>228</v>
      </c>
      <c r="D55" s="218" t="s">
        <v>229</v>
      </c>
      <c r="E55" s="211" t="s">
        <v>58</v>
      </c>
      <c r="F55" s="214" t="s">
        <v>230</v>
      </c>
      <c r="G55" s="213" t="s">
        <v>60</v>
      </c>
      <c r="H55" s="215" t="s">
        <v>61</v>
      </c>
      <c r="I55" s="216"/>
      <c r="J55" s="213"/>
      <c r="K55" s="217"/>
      <c r="L55" s="217"/>
      <c r="M55" s="217"/>
      <c r="N55" s="217"/>
      <c r="O55" s="217"/>
      <c r="P55" s="213"/>
      <c r="Q55" s="155"/>
    </row>
    <row r="56" spans="2:17" ht="50.1" customHeight="1">
      <c r="B56" s="151" t="s">
        <v>231</v>
      </c>
      <c r="C56" s="195" t="s">
        <v>232</v>
      </c>
      <c r="D56" s="208" t="s">
        <v>233</v>
      </c>
      <c r="E56" s="195" t="s">
        <v>58</v>
      </c>
      <c r="F56" s="198" t="s">
        <v>234</v>
      </c>
      <c r="G56" s="197" t="s">
        <v>60</v>
      </c>
      <c r="H56" s="199" t="s">
        <v>102</v>
      </c>
      <c r="I56" s="209"/>
      <c r="J56" s="197"/>
      <c r="K56" s="201"/>
      <c r="L56" s="201"/>
      <c r="M56" s="201"/>
      <c r="N56" s="201"/>
      <c r="O56" s="201"/>
      <c r="P56" s="197"/>
      <c r="Q56" s="152"/>
    </row>
    <row r="57" spans="2:17" ht="47.25" customHeight="1">
      <c r="B57" s="151" t="s">
        <v>231</v>
      </c>
      <c r="C57" s="202" t="s">
        <v>235</v>
      </c>
      <c r="D57" s="210" t="s">
        <v>236</v>
      </c>
      <c r="E57" s="202" t="s">
        <v>58</v>
      </c>
      <c r="F57" s="205" t="s">
        <v>237</v>
      </c>
      <c r="G57" s="204" t="s">
        <v>60</v>
      </c>
      <c r="H57" s="223" t="s">
        <v>175</v>
      </c>
      <c r="I57" s="206"/>
      <c r="J57" s="204"/>
      <c r="K57" s="207"/>
      <c r="L57" s="207"/>
      <c r="M57" s="207"/>
      <c r="N57" s="207"/>
      <c r="O57" s="207" t="s">
        <v>402</v>
      </c>
      <c r="P57" s="204"/>
      <c r="Q57" s="153"/>
    </row>
    <row r="58" spans="2:17" ht="50.1" customHeight="1">
      <c r="B58" s="151" t="s">
        <v>231</v>
      </c>
      <c r="C58" s="195" t="s">
        <v>239</v>
      </c>
      <c r="D58" s="208" t="s">
        <v>240</v>
      </c>
      <c r="E58" s="195" t="s">
        <v>58</v>
      </c>
      <c r="F58" s="198" t="s">
        <v>241</v>
      </c>
      <c r="G58" s="197" t="s">
        <v>60</v>
      </c>
      <c r="H58" s="199" t="s">
        <v>102</v>
      </c>
      <c r="I58" s="209"/>
      <c r="J58" s="197"/>
      <c r="K58" s="201"/>
      <c r="L58" s="201"/>
      <c r="M58" s="201"/>
      <c r="N58" s="201"/>
      <c r="O58" s="201"/>
      <c r="P58" s="197"/>
      <c r="Q58" s="152"/>
    </row>
    <row r="59" spans="2:17" ht="50.1" customHeight="1">
      <c r="B59" s="151" t="s">
        <v>231</v>
      </c>
      <c r="C59" s="202" t="s">
        <v>242</v>
      </c>
      <c r="D59" s="210" t="s">
        <v>243</v>
      </c>
      <c r="E59" s="202" t="s">
        <v>58</v>
      </c>
      <c r="F59" s="205" t="s">
        <v>244</v>
      </c>
      <c r="G59" s="204" t="s">
        <v>60</v>
      </c>
      <c r="H59" s="223" t="s">
        <v>61</v>
      </c>
      <c r="I59" s="206"/>
      <c r="J59" s="204"/>
      <c r="K59" s="207"/>
      <c r="L59" s="207"/>
      <c r="M59" s="207"/>
      <c r="N59" s="207"/>
      <c r="O59" s="207"/>
      <c r="P59" s="204"/>
      <c r="Q59" s="153"/>
    </row>
    <row r="60" spans="2:17" ht="50.1" customHeight="1">
      <c r="B60" s="154" t="s">
        <v>245</v>
      </c>
      <c r="C60" s="195" t="s">
        <v>246</v>
      </c>
      <c r="D60" s="208" t="s">
        <v>247</v>
      </c>
      <c r="E60" s="195" t="s">
        <v>58</v>
      </c>
      <c r="F60" s="198" t="s">
        <v>248</v>
      </c>
      <c r="G60" s="197" t="s">
        <v>60</v>
      </c>
      <c r="H60" s="199" t="s">
        <v>102</v>
      </c>
      <c r="I60" s="209"/>
      <c r="J60" s="197"/>
      <c r="K60" s="201"/>
      <c r="L60" s="201"/>
      <c r="M60" s="201"/>
      <c r="N60" s="201"/>
      <c r="O60" s="201"/>
      <c r="P60" s="197"/>
      <c r="Q60" s="152"/>
    </row>
    <row r="61" spans="2:17" ht="50.1" customHeight="1">
      <c r="B61" s="154" t="s">
        <v>245</v>
      </c>
      <c r="C61" s="202" t="s">
        <v>249</v>
      </c>
      <c r="D61" s="226" t="s">
        <v>250</v>
      </c>
      <c r="E61" s="202" t="s">
        <v>58</v>
      </c>
      <c r="F61" s="205" t="s">
        <v>251</v>
      </c>
      <c r="G61" s="204" t="s">
        <v>60</v>
      </c>
      <c r="H61" s="223" t="s">
        <v>102</v>
      </c>
      <c r="I61" s="206"/>
      <c r="J61" s="204"/>
      <c r="K61" s="207"/>
      <c r="L61" s="207"/>
      <c r="M61" s="207"/>
      <c r="N61" s="207"/>
      <c r="O61" s="207"/>
      <c r="P61" s="204"/>
      <c r="Q61" s="153"/>
    </row>
    <row r="62" spans="2:17" ht="50.1" customHeight="1">
      <c r="B62" s="154" t="s">
        <v>245</v>
      </c>
      <c r="C62" s="195" t="s">
        <v>252</v>
      </c>
      <c r="D62" s="208" t="s">
        <v>253</v>
      </c>
      <c r="E62" s="195" t="s">
        <v>58</v>
      </c>
      <c r="F62" s="198" t="s">
        <v>254</v>
      </c>
      <c r="G62" s="197" t="s">
        <v>60</v>
      </c>
      <c r="H62" s="199" t="s">
        <v>102</v>
      </c>
      <c r="I62" s="209"/>
      <c r="J62" s="197"/>
      <c r="K62" s="201"/>
      <c r="L62" s="201"/>
      <c r="M62" s="201"/>
      <c r="N62" s="201"/>
      <c r="O62" s="201"/>
      <c r="P62" s="197"/>
      <c r="Q62" s="152"/>
    </row>
    <row r="63" spans="2:17" ht="50.1" customHeight="1">
      <c r="B63" s="154" t="s">
        <v>245</v>
      </c>
      <c r="C63" s="202" t="s">
        <v>255</v>
      </c>
      <c r="D63" s="210" t="s">
        <v>256</v>
      </c>
      <c r="E63" s="202" t="s">
        <v>83</v>
      </c>
      <c r="F63" s="205" t="s">
        <v>257</v>
      </c>
      <c r="G63" s="204" t="s">
        <v>60</v>
      </c>
      <c r="H63" s="223" t="s">
        <v>102</v>
      </c>
      <c r="I63" s="206"/>
      <c r="J63" s="204"/>
      <c r="K63" s="207"/>
      <c r="L63" s="207"/>
      <c r="M63" s="207"/>
      <c r="N63" s="207"/>
      <c r="O63" s="207"/>
      <c r="P63" s="204"/>
      <c r="Q63" s="153"/>
    </row>
    <row r="64" spans="2:17" ht="50.1" customHeight="1">
      <c r="B64" s="154" t="s">
        <v>245</v>
      </c>
      <c r="C64" s="195" t="s">
        <v>258</v>
      </c>
      <c r="D64" s="208" t="s">
        <v>259</v>
      </c>
      <c r="E64" s="195" t="s">
        <v>83</v>
      </c>
      <c r="F64" s="198" t="s">
        <v>260</v>
      </c>
      <c r="G64" s="197" t="s">
        <v>60</v>
      </c>
      <c r="H64" s="199" t="s">
        <v>102</v>
      </c>
      <c r="I64" s="209"/>
      <c r="J64" s="197"/>
      <c r="K64" s="201"/>
      <c r="L64" s="201"/>
      <c r="M64" s="201"/>
      <c r="N64" s="201"/>
      <c r="O64" s="201"/>
      <c r="P64" s="197"/>
      <c r="Q64" s="152"/>
    </row>
    <row r="65" spans="2:17" ht="50.1" customHeight="1">
      <c r="B65" s="154" t="s">
        <v>245</v>
      </c>
      <c r="C65" s="211" t="s">
        <v>261</v>
      </c>
      <c r="D65" s="218" t="s">
        <v>262</v>
      </c>
      <c r="E65" s="211" t="s">
        <v>58</v>
      </c>
      <c r="F65" s="214" t="s">
        <v>263</v>
      </c>
      <c r="G65" s="213" t="s">
        <v>60</v>
      </c>
      <c r="H65" s="215" t="s">
        <v>61</v>
      </c>
      <c r="I65" s="216"/>
      <c r="J65" s="213"/>
      <c r="K65" s="217"/>
      <c r="L65" s="217"/>
      <c r="M65" s="217"/>
      <c r="N65" s="217"/>
      <c r="O65" s="217"/>
      <c r="P65" s="213"/>
      <c r="Q65" s="155"/>
    </row>
    <row r="66" spans="2:17" ht="50.1" customHeight="1">
      <c r="B66" s="154" t="s">
        <v>245</v>
      </c>
      <c r="C66" s="195" t="s">
        <v>264</v>
      </c>
      <c r="D66" s="208" t="s">
        <v>265</v>
      </c>
      <c r="E66" s="195" t="s">
        <v>58</v>
      </c>
      <c r="F66" s="198" t="s">
        <v>266</v>
      </c>
      <c r="G66" s="197" t="s">
        <v>60</v>
      </c>
      <c r="H66" s="199" t="s">
        <v>102</v>
      </c>
      <c r="I66" s="209"/>
      <c r="J66" s="197"/>
      <c r="K66" s="201"/>
      <c r="L66" s="201"/>
      <c r="M66" s="201"/>
      <c r="N66" s="201"/>
      <c r="O66" s="201"/>
      <c r="P66" s="197"/>
      <c r="Q66" s="152"/>
    </row>
    <row r="67" spans="2:17" ht="50.1" customHeight="1">
      <c r="B67" s="154" t="s">
        <v>245</v>
      </c>
      <c r="C67" s="211" t="s">
        <v>267</v>
      </c>
      <c r="D67" s="218" t="s">
        <v>268</v>
      </c>
      <c r="E67" s="211" t="s">
        <v>58</v>
      </c>
      <c r="F67" s="218" t="s">
        <v>269</v>
      </c>
      <c r="G67" s="213" t="s">
        <v>60</v>
      </c>
      <c r="H67" s="215" t="s">
        <v>102</v>
      </c>
      <c r="I67" s="216"/>
      <c r="J67" s="213"/>
      <c r="K67" s="217"/>
      <c r="L67" s="217"/>
      <c r="M67" s="217"/>
      <c r="N67" s="217"/>
      <c r="O67" s="217"/>
      <c r="P67" s="213"/>
      <c r="Q67" s="155"/>
    </row>
    <row r="68" spans="2:17" ht="50.1" customHeight="1">
      <c r="B68" s="154" t="s">
        <v>245</v>
      </c>
      <c r="C68" s="195" t="s">
        <v>270</v>
      </c>
      <c r="D68" s="208" t="s">
        <v>271</v>
      </c>
      <c r="E68" s="195" t="s">
        <v>58</v>
      </c>
      <c r="F68" s="198" t="s">
        <v>272</v>
      </c>
      <c r="G68" s="197" t="s">
        <v>60</v>
      </c>
      <c r="H68" s="199" t="s">
        <v>61</v>
      </c>
      <c r="I68" s="209"/>
      <c r="J68" s="197"/>
      <c r="K68" s="201"/>
      <c r="L68" s="201"/>
      <c r="M68" s="201"/>
      <c r="N68" s="201"/>
      <c r="O68" s="201"/>
      <c r="P68" s="197"/>
      <c r="Q68" s="152"/>
    </row>
    <row r="69" spans="2:17" ht="50.1" customHeight="1">
      <c r="B69" s="154" t="s">
        <v>245</v>
      </c>
      <c r="C69" s="211" t="s">
        <v>273</v>
      </c>
      <c r="D69" s="218" t="s">
        <v>274</v>
      </c>
      <c r="E69" s="211" t="s">
        <v>58</v>
      </c>
      <c r="F69" s="214" t="s">
        <v>275</v>
      </c>
      <c r="G69" s="213" t="s">
        <v>60</v>
      </c>
      <c r="H69" s="215" t="s">
        <v>61</v>
      </c>
      <c r="I69" s="216"/>
      <c r="J69" s="213"/>
      <c r="K69" s="217"/>
      <c r="L69" s="217"/>
      <c r="M69" s="217"/>
      <c r="N69" s="217"/>
      <c r="O69" s="217"/>
      <c r="P69" s="213"/>
      <c r="Q69" s="155"/>
    </row>
    <row r="70" spans="2:17" ht="50.1" customHeight="1">
      <c r="B70" s="154" t="s">
        <v>245</v>
      </c>
      <c r="C70" s="195" t="s">
        <v>276</v>
      </c>
      <c r="D70" s="227" t="s">
        <v>277</v>
      </c>
      <c r="E70" s="195" t="s">
        <v>83</v>
      </c>
      <c r="F70" s="198" t="s">
        <v>278</v>
      </c>
      <c r="G70" s="197" t="s">
        <v>60</v>
      </c>
      <c r="H70" s="199" t="s">
        <v>102</v>
      </c>
      <c r="I70" s="209"/>
      <c r="J70" s="197"/>
      <c r="K70" s="201"/>
      <c r="L70" s="201"/>
      <c r="M70" s="201"/>
      <c r="N70" s="201"/>
      <c r="O70" s="201"/>
      <c r="P70" s="197"/>
      <c r="Q70" s="152"/>
    </row>
    <row r="71" spans="2:17" ht="50.1" customHeight="1">
      <c r="B71" s="154" t="s">
        <v>245</v>
      </c>
      <c r="C71" s="202" t="s">
        <v>279</v>
      </c>
      <c r="D71" s="218" t="s">
        <v>280</v>
      </c>
      <c r="E71" s="211" t="s">
        <v>83</v>
      </c>
      <c r="F71" s="214" t="s">
        <v>281</v>
      </c>
      <c r="G71" s="204" t="s">
        <v>60</v>
      </c>
      <c r="H71" s="223" t="s">
        <v>102</v>
      </c>
      <c r="I71" s="206"/>
      <c r="J71" s="204"/>
      <c r="K71" s="207"/>
      <c r="L71" s="207"/>
      <c r="M71" s="207"/>
      <c r="N71" s="207"/>
      <c r="O71" s="207"/>
      <c r="P71" s="204"/>
      <c r="Q71" s="153"/>
    </row>
    <row r="72" spans="2:17" ht="50.1" customHeight="1">
      <c r="B72" s="154" t="s">
        <v>245</v>
      </c>
      <c r="C72" s="195" t="s">
        <v>282</v>
      </c>
      <c r="D72" s="208" t="s">
        <v>283</v>
      </c>
      <c r="E72" s="195" t="s">
        <v>83</v>
      </c>
      <c r="F72" s="198" t="s">
        <v>284</v>
      </c>
      <c r="G72" s="197" t="s">
        <v>60</v>
      </c>
      <c r="H72" s="199" t="s">
        <v>61</v>
      </c>
      <c r="I72" s="209"/>
      <c r="J72" s="197"/>
      <c r="K72" s="201"/>
      <c r="L72" s="201"/>
      <c r="M72" s="201"/>
      <c r="N72" s="201"/>
      <c r="O72" s="201"/>
      <c r="P72" s="197"/>
      <c r="Q72" s="152"/>
    </row>
    <row r="73" spans="2:17" ht="50.1" customHeight="1">
      <c r="B73" s="154" t="s">
        <v>245</v>
      </c>
      <c r="C73" s="202" t="s">
        <v>285</v>
      </c>
      <c r="D73" s="218" t="s">
        <v>286</v>
      </c>
      <c r="E73" s="211" t="s">
        <v>58</v>
      </c>
      <c r="F73" s="214" t="s">
        <v>287</v>
      </c>
      <c r="G73" s="204" t="s">
        <v>60</v>
      </c>
      <c r="H73" s="223" t="s">
        <v>61</v>
      </c>
      <c r="I73" s="206"/>
      <c r="J73" s="204"/>
      <c r="K73" s="207"/>
      <c r="L73" s="207"/>
      <c r="M73" s="207"/>
      <c r="N73" s="207"/>
      <c r="O73" s="207"/>
      <c r="P73" s="204"/>
      <c r="Q73" s="153"/>
    </row>
    <row r="74" spans="2:17" ht="50.1" customHeight="1">
      <c r="B74" s="151" t="s">
        <v>288</v>
      </c>
      <c r="C74" s="195" t="s">
        <v>289</v>
      </c>
      <c r="D74" s="208" t="s">
        <v>290</v>
      </c>
      <c r="E74" s="195" t="s">
        <v>58</v>
      </c>
      <c r="F74" s="208" t="s">
        <v>291</v>
      </c>
      <c r="G74" s="197" t="s">
        <v>60</v>
      </c>
      <c r="H74" s="215" t="s">
        <v>61</v>
      </c>
      <c r="I74" s="209"/>
      <c r="J74" s="197"/>
      <c r="K74" s="201"/>
      <c r="L74" s="201"/>
      <c r="M74" s="201"/>
      <c r="N74" s="201"/>
      <c r="O74" s="201"/>
      <c r="P74" s="197"/>
      <c r="Q74" s="152"/>
    </row>
    <row r="75" spans="2:17" ht="50.1" customHeight="1">
      <c r="B75" s="151" t="s">
        <v>288</v>
      </c>
      <c r="C75" s="211" t="s">
        <v>292</v>
      </c>
      <c r="D75" s="218" t="s">
        <v>293</v>
      </c>
      <c r="E75" s="211" t="s">
        <v>58</v>
      </c>
      <c r="F75" s="214" t="s">
        <v>294</v>
      </c>
      <c r="G75" s="213" t="s">
        <v>60</v>
      </c>
      <c r="H75" s="199" t="s">
        <v>61</v>
      </c>
      <c r="I75" s="216"/>
      <c r="J75" s="213"/>
      <c r="K75" s="217"/>
      <c r="L75" s="217"/>
      <c r="M75" s="217"/>
      <c r="N75" s="217"/>
      <c r="O75" s="217"/>
      <c r="P75" s="213"/>
      <c r="Q75" s="155"/>
    </row>
    <row r="76" spans="2:17" ht="50.1" customHeight="1">
      <c r="B76" s="151" t="s">
        <v>288</v>
      </c>
      <c r="C76" s="195" t="s">
        <v>295</v>
      </c>
      <c r="D76" s="208" t="s">
        <v>296</v>
      </c>
      <c r="E76" s="195" t="s">
        <v>83</v>
      </c>
      <c r="F76" s="198" t="s">
        <v>297</v>
      </c>
      <c r="G76" s="197" t="s">
        <v>60</v>
      </c>
      <c r="H76" s="215" t="s">
        <v>61</v>
      </c>
      <c r="I76" s="209"/>
      <c r="J76" s="197"/>
      <c r="K76" s="201"/>
      <c r="L76" s="201"/>
      <c r="M76" s="201"/>
      <c r="N76" s="201"/>
      <c r="O76" s="201"/>
      <c r="P76" s="197"/>
      <c r="Q76" s="152"/>
    </row>
    <row r="77" spans="2:17" ht="50.1" customHeight="1">
      <c r="B77" s="151" t="s">
        <v>288</v>
      </c>
      <c r="C77" s="211" t="s">
        <v>298</v>
      </c>
      <c r="D77" s="218" t="s">
        <v>299</v>
      </c>
      <c r="E77" s="211" t="s">
        <v>83</v>
      </c>
      <c r="F77" s="214" t="s">
        <v>300</v>
      </c>
      <c r="G77" s="213" t="s">
        <v>60</v>
      </c>
      <c r="H77" s="199" t="s">
        <v>61</v>
      </c>
      <c r="I77" s="216"/>
      <c r="J77" s="213"/>
      <c r="K77" s="217"/>
      <c r="L77" s="217"/>
      <c r="M77" s="217"/>
      <c r="N77" s="217"/>
      <c r="O77" s="217"/>
      <c r="P77" s="213"/>
      <c r="Q77" s="155"/>
    </row>
    <row r="78" spans="2:17" ht="50.1" customHeight="1">
      <c r="B78" s="151" t="s">
        <v>288</v>
      </c>
      <c r="C78" s="195" t="s">
        <v>301</v>
      </c>
      <c r="D78" s="208" t="s">
        <v>302</v>
      </c>
      <c r="E78" s="195" t="s">
        <v>58</v>
      </c>
      <c r="F78" s="198" t="s">
        <v>303</v>
      </c>
      <c r="G78" s="197" t="s">
        <v>60</v>
      </c>
      <c r="H78" s="223" t="s">
        <v>61</v>
      </c>
      <c r="I78" s="209"/>
      <c r="J78" s="197"/>
      <c r="K78" s="201"/>
      <c r="L78" s="201"/>
      <c r="M78" s="201"/>
      <c r="N78" s="201"/>
      <c r="O78" s="201"/>
      <c r="P78" s="197"/>
      <c r="Q78" s="152"/>
    </row>
    <row r="79" spans="2:17" ht="50.1" customHeight="1">
      <c r="B79" s="151" t="s">
        <v>288</v>
      </c>
      <c r="C79" s="202" t="s">
        <v>304</v>
      </c>
      <c r="D79" s="226" t="s">
        <v>305</v>
      </c>
      <c r="E79" s="202" t="s">
        <v>58</v>
      </c>
      <c r="F79" s="205" t="s">
        <v>306</v>
      </c>
      <c r="G79" s="204" t="s">
        <v>60</v>
      </c>
      <c r="H79" s="215" t="s">
        <v>61</v>
      </c>
      <c r="I79" s="206"/>
      <c r="J79" s="204"/>
      <c r="K79" s="207"/>
      <c r="L79" s="207"/>
      <c r="M79" s="207"/>
      <c r="N79" s="207"/>
      <c r="O79" s="207"/>
      <c r="P79" s="204"/>
      <c r="Q79" s="153"/>
    </row>
    <row r="80" spans="2:17" ht="50.1" customHeight="1">
      <c r="B80" s="151" t="s">
        <v>288</v>
      </c>
      <c r="C80" s="195" t="s">
        <v>307</v>
      </c>
      <c r="D80" s="208" t="s">
        <v>308</v>
      </c>
      <c r="E80" s="195" t="s">
        <v>58</v>
      </c>
      <c r="F80" s="198" t="s">
        <v>309</v>
      </c>
      <c r="G80" s="197" t="s">
        <v>60</v>
      </c>
      <c r="H80" s="199" t="s">
        <v>61</v>
      </c>
      <c r="I80" s="209"/>
      <c r="J80" s="197"/>
      <c r="K80" s="201"/>
      <c r="L80" s="201"/>
      <c r="M80" s="201"/>
      <c r="N80" s="201"/>
      <c r="O80" s="201"/>
      <c r="P80" s="197"/>
      <c r="Q80" s="152"/>
    </row>
    <row r="81" spans="2:17" ht="50.1" customHeight="1">
      <c r="B81" s="151" t="s">
        <v>288</v>
      </c>
      <c r="C81" s="202" t="s">
        <v>310</v>
      </c>
      <c r="D81" s="210" t="s">
        <v>311</v>
      </c>
      <c r="E81" s="202" t="s">
        <v>58</v>
      </c>
      <c r="F81" s="205" t="s">
        <v>312</v>
      </c>
      <c r="G81" s="204" t="s">
        <v>60</v>
      </c>
      <c r="H81" s="215" t="s">
        <v>61</v>
      </c>
      <c r="I81" s="206"/>
      <c r="J81" s="204"/>
      <c r="K81" s="207"/>
      <c r="L81" s="207"/>
      <c r="M81" s="207"/>
      <c r="N81" s="207"/>
      <c r="O81" s="207"/>
      <c r="P81" s="204"/>
      <c r="Q81" s="153"/>
    </row>
    <row r="82" spans="2:17" ht="50.1" customHeight="1">
      <c r="B82" s="151" t="s">
        <v>288</v>
      </c>
      <c r="C82" s="195" t="s">
        <v>313</v>
      </c>
      <c r="D82" s="208" t="s">
        <v>314</v>
      </c>
      <c r="E82" s="195" t="s">
        <v>58</v>
      </c>
      <c r="F82" s="208" t="s">
        <v>315</v>
      </c>
      <c r="G82" s="197" t="s">
        <v>60</v>
      </c>
      <c r="H82" s="199" t="s">
        <v>61</v>
      </c>
      <c r="I82" s="209"/>
      <c r="J82" s="197"/>
      <c r="K82" s="201"/>
      <c r="L82" s="201"/>
      <c r="M82" s="201"/>
      <c r="N82" s="201"/>
      <c r="O82" s="201"/>
      <c r="P82" s="197"/>
      <c r="Q82" s="152"/>
    </row>
    <row r="83" spans="2:17" ht="50.1" customHeight="1">
      <c r="B83" s="151" t="s">
        <v>288</v>
      </c>
      <c r="C83" s="211" t="s">
        <v>316</v>
      </c>
      <c r="D83" s="218" t="s">
        <v>317</v>
      </c>
      <c r="E83" s="211" t="s">
        <v>58</v>
      </c>
      <c r="F83" s="218" t="s">
        <v>318</v>
      </c>
      <c r="G83" s="213" t="s">
        <v>60</v>
      </c>
      <c r="H83" s="223" t="s">
        <v>61</v>
      </c>
      <c r="I83" s="216"/>
      <c r="J83" s="213"/>
      <c r="K83" s="217"/>
      <c r="L83" s="217"/>
      <c r="M83" s="217"/>
      <c r="N83" s="217"/>
      <c r="O83" s="217"/>
      <c r="P83" s="213"/>
      <c r="Q83" s="155"/>
    </row>
    <row r="84" spans="2:17" ht="50.1" customHeight="1">
      <c r="B84" s="151" t="s">
        <v>288</v>
      </c>
      <c r="C84" s="195" t="s">
        <v>319</v>
      </c>
      <c r="D84" s="208" t="s">
        <v>320</v>
      </c>
      <c r="E84" s="195" t="s">
        <v>83</v>
      </c>
      <c r="F84" s="198" t="s">
        <v>321</v>
      </c>
      <c r="G84" s="197" t="s">
        <v>60</v>
      </c>
      <c r="H84" s="199" t="s">
        <v>61</v>
      </c>
      <c r="I84" s="209"/>
      <c r="J84" s="197"/>
      <c r="K84" s="201"/>
      <c r="L84" s="201"/>
      <c r="M84" s="201"/>
      <c r="N84" s="201"/>
      <c r="O84" s="201"/>
      <c r="P84" s="197"/>
      <c r="Q84" s="152"/>
    </row>
    <row r="85" spans="2:17" ht="50.1" customHeight="1">
      <c r="B85" s="151" t="s">
        <v>288</v>
      </c>
      <c r="C85" s="202" t="s">
        <v>322</v>
      </c>
      <c r="D85" s="226" t="s">
        <v>323</v>
      </c>
      <c r="E85" s="202" t="s">
        <v>83</v>
      </c>
      <c r="F85" s="210" t="s">
        <v>324</v>
      </c>
      <c r="G85" s="204" t="s">
        <v>60</v>
      </c>
      <c r="H85" s="223" t="s">
        <v>61</v>
      </c>
      <c r="I85" s="206"/>
      <c r="J85" s="204"/>
      <c r="K85" s="207"/>
      <c r="L85" s="207"/>
      <c r="M85" s="207"/>
      <c r="N85" s="207"/>
      <c r="O85" s="207"/>
      <c r="P85" s="204"/>
      <c r="Q85" s="153"/>
    </row>
    <row r="86" spans="2:17" ht="50.1" customHeight="1">
      <c r="B86" s="151" t="s">
        <v>288</v>
      </c>
      <c r="C86" s="195" t="s">
        <v>325</v>
      </c>
      <c r="D86" s="208" t="s">
        <v>326</v>
      </c>
      <c r="E86" s="195" t="s">
        <v>83</v>
      </c>
      <c r="F86" s="198" t="s">
        <v>327</v>
      </c>
      <c r="G86" s="197" t="s">
        <v>60</v>
      </c>
      <c r="H86" s="199" t="s">
        <v>61</v>
      </c>
      <c r="I86" s="209"/>
      <c r="J86" s="197"/>
      <c r="K86" s="201"/>
      <c r="L86" s="201"/>
      <c r="M86" s="201"/>
      <c r="N86" s="201"/>
      <c r="O86" s="201"/>
      <c r="P86" s="197"/>
      <c r="Q86" s="152"/>
    </row>
    <row r="87" spans="2:17" ht="50.1" customHeight="1">
      <c r="B87" s="154" t="s">
        <v>328</v>
      </c>
      <c r="C87" s="211" t="s">
        <v>329</v>
      </c>
      <c r="D87" s="218" t="s">
        <v>330</v>
      </c>
      <c r="E87" s="211" t="s">
        <v>83</v>
      </c>
      <c r="F87" s="218" t="s">
        <v>331</v>
      </c>
      <c r="G87" s="213" t="s">
        <v>60</v>
      </c>
      <c r="H87" s="199" t="s">
        <v>61</v>
      </c>
      <c r="I87" s="216"/>
      <c r="J87" s="213"/>
      <c r="K87" s="217"/>
      <c r="L87" s="217"/>
      <c r="M87" s="217"/>
      <c r="N87" s="217"/>
      <c r="O87" s="217"/>
      <c r="P87" s="213"/>
      <c r="Q87" s="155"/>
    </row>
    <row r="88" spans="2:17" ht="50.1" customHeight="1">
      <c r="B88" s="154" t="s">
        <v>328</v>
      </c>
      <c r="C88" s="195" t="s">
        <v>332</v>
      </c>
      <c r="D88" s="208" t="s">
        <v>333</v>
      </c>
      <c r="E88" s="195" t="s">
        <v>83</v>
      </c>
      <c r="F88" s="198" t="s">
        <v>334</v>
      </c>
      <c r="G88" s="197" t="s">
        <v>60</v>
      </c>
      <c r="H88" s="199" t="s">
        <v>61</v>
      </c>
      <c r="I88" s="209"/>
      <c r="J88" s="197"/>
      <c r="K88" s="201"/>
      <c r="L88" s="201"/>
      <c r="M88" s="201"/>
      <c r="N88" s="201"/>
      <c r="O88" s="201"/>
      <c r="P88" s="197"/>
      <c r="Q88" s="152"/>
    </row>
    <row r="89" spans="2:17" ht="50.1" customHeight="1">
      <c r="B89" s="154" t="s">
        <v>328</v>
      </c>
      <c r="C89" s="202" t="s">
        <v>335</v>
      </c>
      <c r="D89" s="210" t="s">
        <v>336</v>
      </c>
      <c r="E89" s="202" t="s">
        <v>83</v>
      </c>
      <c r="F89" s="205" t="s">
        <v>337</v>
      </c>
      <c r="G89" s="204" t="s">
        <v>60</v>
      </c>
      <c r="H89" s="223" t="s">
        <v>61</v>
      </c>
      <c r="I89" s="206"/>
      <c r="J89" s="204"/>
      <c r="K89" s="207"/>
      <c r="L89" s="207"/>
      <c r="M89" s="207"/>
      <c r="N89" s="207"/>
      <c r="O89" s="207"/>
      <c r="P89" s="204"/>
      <c r="Q89" s="153"/>
    </row>
    <row r="90" spans="2:17" ht="50.1" customHeight="1">
      <c r="B90" s="154" t="s">
        <v>328</v>
      </c>
      <c r="C90" s="195" t="s">
        <v>338</v>
      </c>
      <c r="D90" s="208" t="s">
        <v>339</v>
      </c>
      <c r="E90" s="195" t="s">
        <v>83</v>
      </c>
      <c r="F90" s="198" t="s">
        <v>340</v>
      </c>
      <c r="G90" s="197" t="s">
        <v>60</v>
      </c>
      <c r="H90" s="199" t="s">
        <v>61</v>
      </c>
      <c r="I90" s="209"/>
      <c r="J90" s="197"/>
      <c r="K90" s="201"/>
      <c r="L90" s="201"/>
      <c r="M90" s="201"/>
      <c r="N90" s="201"/>
      <c r="O90" s="201"/>
      <c r="P90" s="197"/>
      <c r="Q90" s="152"/>
    </row>
    <row r="91" spans="2:17" ht="50.1" customHeight="1">
      <c r="B91" s="154" t="s">
        <v>328</v>
      </c>
      <c r="C91" s="211" t="s">
        <v>341</v>
      </c>
      <c r="D91" s="218" t="s">
        <v>342</v>
      </c>
      <c r="E91" s="211" t="s">
        <v>83</v>
      </c>
      <c r="F91" s="214" t="s">
        <v>343</v>
      </c>
      <c r="G91" s="213" t="s">
        <v>60</v>
      </c>
      <c r="H91" s="215" t="s">
        <v>61</v>
      </c>
      <c r="I91" s="216"/>
      <c r="J91" s="213"/>
      <c r="K91" s="217"/>
      <c r="L91" s="217"/>
      <c r="M91" s="217"/>
      <c r="N91" s="217"/>
      <c r="O91" s="217"/>
      <c r="P91" s="213"/>
      <c r="Q91" s="155"/>
    </row>
    <row r="92" spans="2:17" ht="130.5" customHeight="1">
      <c r="B92" s="154" t="s">
        <v>328</v>
      </c>
      <c r="C92" s="195" t="s">
        <v>344</v>
      </c>
      <c r="D92" s="208" t="s">
        <v>345</v>
      </c>
      <c r="E92" s="195" t="s">
        <v>58</v>
      </c>
      <c r="F92" s="208" t="s">
        <v>346</v>
      </c>
      <c r="G92" s="197" t="s">
        <v>60</v>
      </c>
      <c r="H92" s="199" t="s">
        <v>175</v>
      </c>
      <c r="I92" s="209"/>
      <c r="J92" s="197"/>
      <c r="K92" s="224" t="s">
        <v>418</v>
      </c>
      <c r="L92" s="201"/>
      <c r="M92" s="201"/>
      <c r="N92" s="201"/>
      <c r="O92" s="201"/>
      <c r="P92" s="197" t="s">
        <v>177</v>
      </c>
      <c r="Q92" s="152" t="s">
        <v>374</v>
      </c>
    </row>
    <row r="93" spans="2:17" ht="80.25" customHeight="1">
      <c r="B93" s="154" t="s">
        <v>328</v>
      </c>
      <c r="C93" s="211" t="s">
        <v>347</v>
      </c>
      <c r="D93" s="218" t="s">
        <v>348</v>
      </c>
      <c r="E93" s="211" t="s">
        <v>58</v>
      </c>
      <c r="F93" s="214" t="s">
        <v>349</v>
      </c>
      <c r="G93" s="213" t="s">
        <v>60</v>
      </c>
      <c r="H93" s="199" t="s">
        <v>175</v>
      </c>
      <c r="I93" s="216"/>
      <c r="J93" s="213"/>
      <c r="K93" s="220" t="s">
        <v>419</v>
      </c>
      <c r="L93" s="217"/>
      <c r="M93" s="217"/>
      <c r="N93" s="217"/>
      <c r="O93" s="217"/>
      <c r="P93" s="213" t="s">
        <v>177</v>
      </c>
      <c r="Q93" s="155" t="s">
        <v>227</v>
      </c>
    </row>
    <row r="94" spans="2:17" ht="50.1" customHeight="1">
      <c r="B94" s="154" t="s">
        <v>328</v>
      </c>
      <c r="C94" s="195" t="s">
        <v>350</v>
      </c>
      <c r="D94" s="208" t="s">
        <v>351</v>
      </c>
      <c r="E94" s="195" t="s">
        <v>58</v>
      </c>
      <c r="F94" s="198" t="s">
        <v>352</v>
      </c>
      <c r="G94" s="197" t="s">
        <v>60</v>
      </c>
      <c r="H94" s="199" t="s">
        <v>102</v>
      </c>
      <c r="I94" s="209"/>
      <c r="J94" s="197"/>
      <c r="K94" s="201"/>
      <c r="L94" s="201"/>
      <c r="M94" s="201"/>
      <c r="N94" s="201"/>
      <c r="O94" s="201"/>
      <c r="P94" s="197"/>
      <c r="Q94" s="152"/>
    </row>
    <row r="95" spans="2:17" ht="50.1" customHeight="1">
      <c r="B95" s="154" t="s">
        <v>328</v>
      </c>
      <c r="C95" s="202" t="s">
        <v>353</v>
      </c>
      <c r="D95" s="210" t="s">
        <v>354</v>
      </c>
      <c r="E95" s="202" t="s">
        <v>58</v>
      </c>
      <c r="F95" s="210" t="s">
        <v>355</v>
      </c>
      <c r="G95" s="204" t="s">
        <v>60</v>
      </c>
      <c r="H95" s="223" t="s">
        <v>102</v>
      </c>
      <c r="I95" s="206"/>
      <c r="J95" s="204"/>
      <c r="K95" s="207"/>
      <c r="L95" s="207"/>
      <c r="M95" s="207"/>
      <c r="N95" s="207"/>
      <c r="O95" s="207"/>
      <c r="P95" s="204"/>
      <c r="Q95" s="153"/>
    </row>
    <row r="96" spans="2:17" ht="50.1" customHeight="1">
      <c r="B96" s="154" t="s">
        <v>328</v>
      </c>
      <c r="C96" s="195" t="s">
        <v>356</v>
      </c>
      <c r="D96" s="208" t="s">
        <v>357</v>
      </c>
      <c r="E96" s="195" t="s">
        <v>58</v>
      </c>
      <c r="F96" s="208" t="s">
        <v>358</v>
      </c>
      <c r="G96" s="197" t="s">
        <v>60</v>
      </c>
      <c r="H96" s="199" t="s">
        <v>61</v>
      </c>
      <c r="I96" s="209"/>
      <c r="J96" s="197"/>
      <c r="K96" s="201"/>
      <c r="L96" s="201"/>
      <c r="M96" s="201"/>
      <c r="N96" s="201"/>
      <c r="O96" s="201"/>
      <c r="P96" s="197"/>
      <c r="Q96" s="152"/>
    </row>
    <row r="97" spans="2:17" ht="50.1" customHeight="1">
      <c r="B97" s="154" t="s">
        <v>328</v>
      </c>
      <c r="C97" s="202" t="s">
        <v>359</v>
      </c>
      <c r="D97" s="210" t="s">
        <v>360</v>
      </c>
      <c r="E97" s="202" t="s">
        <v>58</v>
      </c>
      <c r="F97" s="205" t="s">
        <v>361</v>
      </c>
      <c r="G97" s="204" t="s">
        <v>60</v>
      </c>
      <c r="H97" s="223" t="s">
        <v>61</v>
      </c>
      <c r="I97" s="206"/>
      <c r="J97" s="204"/>
      <c r="K97" s="207"/>
      <c r="L97" s="207"/>
      <c r="M97" s="207"/>
      <c r="N97" s="207"/>
      <c r="O97" s="207"/>
      <c r="P97" s="204"/>
      <c r="Q97" s="153"/>
    </row>
    <row r="98" spans="2:17" ht="50.1" customHeight="1">
      <c r="B98" s="151" t="s">
        <v>362</v>
      </c>
      <c r="C98" s="195" t="s">
        <v>363</v>
      </c>
      <c r="D98" s="208" t="s">
        <v>364</v>
      </c>
      <c r="E98" s="195" t="s">
        <v>58</v>
      </c>
      <c r="F98" s="208" t="s">
        <v>365</v>
      </c>
      <c r="G98" s="197" t="s">
        <v>60</v>
      </c>
      <c r="H98" s="199" t="s">
        <v>61</v>
      </c>
      <c r="I98" s="209"/>
      <c r="J98" s="197"/>
      <c r="K98" s="201"/>
      <c r="L98" s="201"/>
      <c r="M98" s="201"/>
      <c r="N98" s="201"/>
      <c r="O98" s="201"/>
      <c r="P98" s="197"/>
      <c r="Q98" s="152"/>
    </row>
    <row r="99" spans="2:17" ht="50.1" customHeight="1">
      <c r="B99" s="151" t="s">
        <v>362</v>
      </c>
      <c r="C99" s="202" t="s">
        <v>366</v>
      </c>
      <c r="D99" s="210" t="s">
        <v>367</v>
      </c>
      <c r="E99" s="202" t="s">
        <v>58</v>
      </c>
      <c r="F99" s="205" t="s">
        <v>368</v>
      </c>
      <c r="G99" s="204" t="s">
        <v>60</v>
      </c>
      <c r="H99" s="223" t="s">
        <v>102</v>
      </c>
      <c r="I99" s="206"/>
      <c r="J99" s="204"/>
      <c r="K99" s="207"/>
      <c r="L99" s="207"/>
      <c r="M99" s="207"/>
      <c r="N99" s="207"/>
      <c r="O99" s="207"/>
      <c r="P99" s="204"/>
      <c r="Q99" s="153"/>
    </row>
    <row r="100" spans="2:17" ht="50.1" customHeight="1">
      <c r="B100" s="151" t="s">
        <v>362</v>
      </c>
      <c r="C100" s="195" t="s">
        <v>369</v>
      </c>
      <c r="D100" s="208" t="s">
        <v>370</v>
      </c>
      <c r="E100" s="195" t="s">
        <v>58</v>
      </c>
      <c r="F100" s="208" t="s">
        <v>371</v>
      </c>
      <c r="G100" s="197" t="s">
        <v>60</v>
      </c>
      <c r="H100" s="199" t="s">
        <v>175</v>
      </c>
      <c r="I100" s="209"/>
      <c r="J100" s="197"/>
      <c r="K100" s="201"/>
      <c r="L100" s="201"/>
      <c r="M100" s="201"/>
      <c r="N100" s="201"/>
      <c r="O100" s="201" t="s">
        <v>402</v>
      </c>
      <c r="P100" s="197"/>
      <c r="Q100" s="152"/>
    </row>
    <row r="101" spans="2:17" ht="50.1" customHeight="1">
      <c r="B101" s="151" t="s">
        <v>362</v>
      </c>
      <c r="C101" s="202" t="s">
        <v>375</v>
      </c>
      <c r="D101" s="218" t="s">
        <v>376</v>
      </c>
      <c r="E101" s="211" t="s">
        <v>58</v>
      </c>
      <c r="F101" s="218" t="s">
        <v>377</v>
      </c>
      <c r="G101" s="204" t="s">
        <v>60</v>
      </c>
      <c r="H101" s="223" t="s">
        <v>61</v>
      </c>
      <c r="I101" s="206"/>
      <c r="J101" s="204"/>
      <c r="K101" s="207"/>
      <c r="L101" s="207"/>
      <c r="M101" s="207"/>
      <c r="N101" s="207"/>
      <c r="O101" s="207"/>
      <c r="P101" s="204"/>
      <c r="Q101" s="153"/>
    </row>
    <row r="102" spans="2:17" ht="50.1" customHeight="1">
      <c r="B102" s="151" t="s">
        <v>362</v>
      </c>
      <c r="C102" s="195" t="s">
        <v>378</v>
      </c>
      <c r="D102" s="208" t="s">
        <v>379</v>
      </c>
      <c r="E102" s="195" t="s">
        <v>58</v>
      </c>
      <c r="F102" s="208" t="s">
        <v>380</v>
      </c>
      <c r="G102" s="197" t="s">
        <v>60</v>
      </c>
      <c r="H102" s="199" t="s">
        <v>61</v>
      </c>
      <c r="I102" s="209"/>
      <c r="J102" s="197"/>
      <c r="K102" s="201"/>
      <c r="L102" s="201"/>
      <c r="M102" s="201"/>
      <c r="N102" s="201"/>
      <c r="O102" s="201"/>
      <c r="P102" s="197"/>
      <c r="Q102" s="152"/>
    </row>
    <row r="103" spans="2:17" ht="50.1" customHeight="1">
      <c r="B103" s="151" t="s">
        <v>362</v>
      </c>
      <c r="C103" s="202" t="s">
        <v>381</v>
      </c>
      <c r="D103" s="210" t="s">
        <v>382</v>
      </c>
      <c r="E103" s="202" t="s">
        <v>58</v>
      </c>
      <c r="F103" s="210" t="s">
        <v>383</v>
      </c>
      <c r="G103" s="204" t="s">
        <v>60</v>
      </c>
      <c r="H103" s="223" t="s">
        <v>61</v>
      </c>
      <c r="I103" s="206"/>
      <c r="J103" s="204"/>
      <c r="K103" s="207"/>
      <c r="L103" s="207"/>
      <c r="M103" s="207"/>
      <c r="N103" s="207"/>
      <c r="O103" s="207"/>
      <c r="P103" s="204"/>
      <c r="Q103" s="153"/>
    </row>
    <row r="104" spans="2:17" ht="50.1" customHeight="1">
      <c r="B104" s="151" t="s">
        <v>362</v>
      </c>
      <c r="C104" s="195" t="s">
        <v>384</v>
      </c>
      <c r="D104" s="208" t="s">
        <v>385</v>
      </c>
      <c r="E104" s="195" t="s">
        <v>58</v>
      </c>
      <c r="F104" s="198" t="s">
        <v>386</v>
      </c>
      <c r="G104" s="197" t="s">
        <v>60</v>
      </c>
      <c r="H104" s="199" t="s">
        <v>61</v>
      </c>
      <c r="I104" s="209"/>
      <c r="J104" s="197"/>
      <c r="K104" s="201"/>
      <c r="L104" s="201"/>
      <c r="M104" s="201"/>
      <c r="N104" s="201"/>
      <c r="O104" s="201"/>
      <c r="P104" s="197"/>
      <c r="Q104" s="152"/>
    </row>
    <row r="105" spans="2:17" ht="50.1" customHeight="1">
      <c r="B105" s="151" t="s">
        <v>362</v>
      </c>
      <c r="C105" s="202" t="s">
        <v>387</v>
      </c>
      <c r="D105" s="210" t="s">
        <v>388</v>
      </c>
      <c r="E105" s="202" t="s">
        <v>58</v>
      </c>
      <c r="F105" s="210" t="s">
        <v>389</v>
      </c>
      <c r="G105" s="204" t="s">
        <v>60</v>
      </c>
      <c r="H105" s="223" t="s">
        <v>61</v>
      </c>
      <c r="I105" s="206"/>
      <c r="J105" s="204"/>
      <c r="K105" s="207"/>
      <c r="L105" s="207"/>
      <c r="M105" s="207"/>
      <c r="N105" s="207"/>
      <c r="O105" s="207"/>
      <c r="P105" s="204"/>
      <c r="Q105" s="153"/>
    </row>
    <row r="106" spans="2:17" ht="50.1" customHeight="1">
      <c r="B106" s="151" t="s">
        <v>362</v>
      </c>
      <c r="C106" s="195" t="s">
        <v>390</v>
      </c>
      <c r="D106" s="208" t="s">
        <v>391</v>
      </c>
      <c r="E106" s="195" t="s">
        <v>83</v>
      </c>
      <c r="F106" s="198" t="s">
        <v>392</v>
      </c>
      <c r="G106" s="197" t="s">
        <v>60</v>
      </c>
      <c r="H106" s="199" t="s">
        <v>102</v>
      </c>
      <c r="I106" s="209"/>
      <c r="J106" s="197"/>
      <c r="K106" s="201"/>
      <c r="L106" s="201"/>
      <c r="M106" s="201"/>
      <c r="N106" s="201"/>
      <c r="O106" s="201"/>
      <c r="P106" s="197"/>
      <c r="Q106" s="152"/>
    </row>
    <row r="107" spans="2:17" ht="50.1" customHeight="1">
      <c r="B107" s="151" t="s">
        <v>362</v>
      </c>
      <c r="C107" s="202" t="s">
        <v>393</v>
      </c>
      <c r="D107" s="210" t="s">
        <v>394</v>
      </c>
      <c r="E107" s="202" t="s">
        <v>58</v>
      </c>
      <c r="F107" s="205" t="s">
        <v>395</v>
      </c>
      <c r="G107" s="204" t="s">
        <v>60</v>
      </c>
      <c r="H107" s="223" t="s">
        <v>61</v>
      </c>
      <c r="I107" s="206"/>
      <c r="J107" s="204"/>
      <c r="K107" s="207"/>
      <c r="L107" s="207"/>
      <c r="M107" s="207"/>
      <c r="N107" s="207"/>
      <c r="O107" s="207"/>
      <c r="P107" s="204"/>
      <c r="Q107" s="153"/>
    </row>
    <row r="108" spans="2:17" ht="50.1" customHeight="1">
      <c r="B108" s="151" t="s">
        <v>362</v>
      </c>
      <c r="C108" s="195" t="s">
        <v>396</v>
      </c>
      <c r="D108" s="208" t="s">
        <v>397</v>
      </c>
      <c r="E108" s="195" t="s">
        <v>58</v>
      </c>
      <c r="F108" s="198" t="s">
        <v>398</v>
      </c>
      <c r="G108" s="197" t="s">
        <v>60</v>
      </c>
      <c r="H108" s="199" t="s">
        <v>102</v>
      </c>
      <c r="I108" s="209"/>
      <c r="J108" s="197"/>
      <c r="K108" s="201"/>
      <c r="L108" s="201"/>
      <c r="M108" s="201"/>
      <c r="N108" s="201"/>
      <c r="O108" s="201"/>
      <c r="P108" s="197"/>
      <c r="Q108" s="152"/>
    </row>
    <row r="109" spans="2:17" ht="50.1" customHeight="1">
      <c r="B109" s="156" t="s">
        <v>362</v>
      </c>
      <c r="C109" s="157" t="s">
        <v>399</v>
      </c>
      <c r="D109" s="158" t="s">
        <v>400</v>
      </c>
      <c r="E109" s="157" t="s">
        <v>58</v>
      </c>
      <c r="F109" s="159" t="s">
        <v>401</v>
      </c>
      <c r="G109" s="160" t="s">
        <v>60</v>
      </c>
      <c r="H109" s="161" t="s">
        <v>61</v>
      </c>
      <c r="I109" s="162"/>
      <c r="J109" s="160"/>
      <c r="K109" s="163"/>
      <c r="L109" s="163"/>
      <c r="M109" s="163"/>
      <c r="N109" s="163"/>
      <c r="O109" s="163"/>
      <c r="P109" s="160"/>
      <c r="Q109" s="164"/>
    </row>
    <row r="110" spans="2:17">
      <c r="H110" s="92">
        <f>COUNTIF(H4:H109,"=Indéterminé")</f>
        <v>0</v>
      </c>
    </row>
    <row r="113" spans="2:9">
      <c r="F113" s="61"/>
    </row>
    <row r="114" spans="2:9">
      <c r="F114" s="61"/>
    </row>
    <row r="115" spans="2:9">
      <c r="F115" s="61"/>
    </row>
    <row r="116" spans="2:9">
      <c r="F116" s="61"/>
    </row>
    <row r="117" spans="2:9">
      <c r="F117" s="61"/>
    </row>
    <row r="118" spans="2:9">
      <c r="F118" s="61"/>
    </row>
    <row r="119" spans="2:9">
      <c r="F119" s="61"/>
    </row>
    <row r="120" spans="2:9">
      <c r="F120" s="61"/>
    </row>
    <row r="121" spans="2:9">
      <c r="F121" s="61"/>
    </row>
    <row r="122" spans="2:9">
      <c r="F122" s="61"/>
    </row>
    <row r="123" spans="2:9">
      <c r="F123" s="61"/>
    </row>
    <row r="124" spans="2:9">
      <c r="B124" s="85"/>
      <c r="C124" s="85"/>
      <c r="D124" s="85"/>
      <c r="F124" s="61"/>
      <c r="G124" s="85"/>
      <c r="H124" s="85"/>
      <c r="I124" s="85"/>
    </row>
    <row r="125" spans="2:9">
      <c r="B125" s="85"/>
      <c r="C125" s="85"/>
      <c r="D125" s="85"/>
      <c r="F125" s="61"/>
      <c r="G125" s="85"/>
      <c r="H125" s="85"/>
      <c r="I125" s="85"/>
    </row>
    <row r="126" spans="2:9">
      <c r="B126" s="85"/>
      <c r="C126" s="85"/>
      <c r="D126" s="85"/>
      <c r="F126" s="61"/>
      <c r="G126" s="85"/>
      <c r="H126" s="85"/>
      <c r="I126" s="85"/>
    </row>
    <row r="127" spans="2:9">
      <c r="B127" s="85"/>
      <c r="C127" s="85"/>
      <c r="D127" s="85"/>
      <c r="F127" s="61"/>
      <c r="G127" s="85"/>
      <c r="H127" s="85"/>
      <c r="I127" s="85"/>
    </row>
    <row r="128" spans="2:9">
      <c r="B128" s="85"/>
      <c r="C128" s="85"/>
      <c r="D128" s="85"/>
      <c r="F128" s="61"/>
      <c r="G128" s="85"/>
      <c r="H128" s="85"/>
      <c r="I128" s="85"/>
    </row>
    <row r="129" spans="6:6" s="85" customFormat="1">
      <c r="F129" s="61"/>
    </row>
    <row r="130" spans="6:6" s="85" customFormat="1">
      <c r="F130" s="61"/>
    </row>
    <row r="131" spans="6:6" s="85" customFormat="1">
      <c r="F131" s="61"/>
    </row>
    <row r="132" spans="6:6" s="85" customFormat="1">
      <c r="F132" s="61"/>
    </row>
    <row r="133" spans="6:6" s="85" customFormat="1">
      <c r="F133" s="61"/>
    </row>
    <row r="134" spans="6:6" s="85" customFormat="1">
      <c r="F134" s="61"/>
    </row>
    <row r="135" spans="6:6" s="85" customFormat="1">
      <c r="F135" s="61"/>
    </row>
    <row r="136" spans="6:6" s="85" customFormat="1">
      <c r="F136" s="61"/>
    </row>
    <row r="137" spans="6:6" s="85" customFormat="1">
      <c r="F137" s="61"/>
    </row>
    <row r="138" spans="6:6" s="85" customFormat="1">
      <c r="F138" s="61"/>
    </row>
    <row r="139" spans="6:6" s="85" customFormat="1">
      <c r="F139" s="61"/>
    </row>
    <row r="140" spans="6:6" s="85" customFormat="1">
      <c r="F140" s="61"/>
    </row>
    <row r="141" spans="6:6" s="85" customFormat="1">
      <c r="F141" s="61"/>
    </row>
    <row r="142" spans="6:6" s="85" customFormat="1">
      <c r="F142" s="61"/>
    </row>
    <row r="143" spans="6:6" s="85" customFormat="1">
      <c r="F143" s="61"/>
    </row>
    <row r="144" spans="6:6" s="85" customFormat="1">
      <c r="F144" s="61"/>
    </row>
    <row r="145" spans="6:6" s="85" customFormat="1">
      <c r="F145" s="61"/>
    </row>
    <row r="146" spans="6:6" s="85" customFormat="1">
      <c r="F146" s="61"/>
    </row>
    <row r="147" spans="6:6" s="85" customFormat="1">
      <c r="F147" s="61"/>
    </row>
    <row r="148" spans="6:6" s="85" customFormat="1">
      <c r="F148" s="61"/>
    </row>
    <row r="149" spans="6:6" s="85" customFormat="1">
      <c r="F149" s="61"/>
    </row>
    <row r="150" spans="6:6" s="85" customFormat="1">
      <c r="F150" s="61"/>
    </row>
    <row r="151" spans="6:6" s="85" customFormat="1">
      <c r="F151" s="61"/>
    </row>
    <row r="152" spans="6:6" s="85" customFormat="1">
      <c r="F152" s="61"/>
    </row>
    <row r="153" spans="6:6" s="85" customFormat="1">
      <c r="F153" s="61"/>
    </row>
    <row r="154" spans="6:6" s="85" customFormat="1">
      <c r="F154" s="61"/>
    </row>
    <row r="155" spans="6:6" s="85" customFormat="1">
      <c r="F155" s="61"/>
    </row>
    <row r="156" spans="6:6" s="85" customFormat="1">
      <c r="F156" s="61"/>
    </row>
    <row r="157" spans="6:6" s="85" customFormat="1">
      <c r="F157" s="61"/>
    </row>
    <row r="158" spans="6:6" s="85" customFormat="1">
      <c r="F158" s="61"/>
    </row>
    <row r="159" spans="6:6" s="85" customFormat="1">
      <c r="F159" s="61"/>
    </row>
    <row r="160" spans="6:6" s="85" customFormat="1">
      <c r="F160" s="61"/>
    </row>
    <row r="161" spans="6:6" s="85" customFormat="1">
      <c r="F161" s="61"/>
    </row>
    <row r="162" spans="6:6" s="85" customFormat="1">
      <c r="F162" s="61"/>
    </row>
    <row r="163" spans="6:6" s="85" customFormat="1">
      <c r="F163" s="61"/>
    </row>
    <row r="164" spans="6:6" s="85" customFormat="1">
      <c r="F164" s="61"/>
    </row>
    <row r="165" spans="6:6" s="85" customFormat="1">
      <c r="F165" s="61"/>
    </row>
    <row r="166" spans="6:6" s="85" customFormat="1">
      <c r="F166" s="61"/>
    </row>
    <row r="167" spans="6:6" s="85" customFormat="1">
      <c r="F167" s="61"/>
    </row>
    <row r="168" spans="6:6" s="85" customFormat="1">
      <c r="F168" s="61"/>
    </row>
    <row r="169" spans="6:6" s="85" customFormat="1">
      <c r="F169" s="61"/>
    </row>
    <row r="170" spans="6:6" s="85" customFormat="1">
      <c r="F170" s="61"/>
    </row>
    <row r="171" spans="6:6" s="85" customFormat="1">
      <c r="F171" s="61"/>
    </row>
    <row r="172" spans="6:6" s="85" customFormat="1">
      <c r="F172" s="61"/>
    </row>
    <row r="173" spans="6:6" s="85" customFormat="1">
      <c r="F173" s="61"/>
    </row>
    <row r="174" spans="6:6" s="85" customFormat="1">
      <c r="F174" s="61"/>
    </row>
    <row r="175" spans="6:6" s="85" customFormat="1">
      <c r="F175" s="61"/>
    </row>
    <row r="176" spans="6:6" s="85" customFormat="1">
      <c r="F176" s="61"/>
    </row>
    <row r="177" spans="6:6" s="85" customFormat="1">
      <c r="F177" s="61"/>
    </row>
    <row r="178" spans="6:6" s="85" customFormat="1">
      <c r="F178" s="61"/>
    </row>
    <row r="179" spans="6:6" s="85" customFormat="1">
      <c r="F179" s="61"/>
    </row>
    <row r="180" spans="6:6" s="85" customFormat="1">
      <c r="F180" s="61"/>
    </row>
    <row r="181" spans="6:6" s="85" customFormat="1">
      <c r="F181" s="61"/>
    </row>
    <row r="182" spans="6:6" s="85" customFormat="1">
      <c r="F182" s="61"/>
    </row>
    <row r="183" spans="6:6" s="85" customFormat="1">
      <c r="F183" s="61"/>
    </row>
    <row r="184" spans="6:6" s="85" customFormat="1">
      <c r="F184" s="61"/>
    </row>
    <row r="185" spans="6:6" s="85" customFormat="1">
      <c r="F185" s="61"/>
    </row>
    <row r="186" spans="6:6" s="85" customFormat="1">
      <c r="F186" s="61"/>
    </row>
    <row r="187" spans="6:6" s="85" customFormat="1">
      <c r="F187" s="61"/>
    </row>
    <row r="188" spans="6:6" s="85" customFormat="1">
      <c r="F188" s="61"/>
    </row>
    <row r="189" spans="6:6" s="85" customFormat="1">
      <c r="F189" s="61"/>
    </row>
    <row r="190" spans="6:6" s="85" customFormat="1">
      <c r="F190" s="61"/>
    </row>
    <row r="191" spans="6:6" s="85" customFormat="1">
      <c r="F191" s="61"/>
    </row>
    <row r="192" spans="6:6" s="85" customFormat="1">
      <c r="F192" s="61"/>
    </row>
    <row r="193" spans="6:6" s="85" customFormat="1">
      <c r="F193" s="61"/>
    </row>
    <row r="194" spans="6:6" s="85" customFormat="1">
      <c r="F194" s="61"/>
    </row>
    <row r="195" spans="6:6" s="85" customFormat="1">
      <c r="F195" s="61"/>
    </row>
    <row r="196" spans="6:6" s="85" customFormat="1">
      <c r="F196" s="61"/>
    </row>
    <row r="197" spans="6:6" s="85" customFormat="1">
      <c r="F197" s="61"/>
    </row>
    <row r="198" spans="6:6" s="85" customFormat="1">
      <c r="F198" s="61"/>
    </row>
    <row r="199" spans="6:6" s="85" customFormat="1">
      <c r="F199" s="61"/>
    </row>
    <row r="200" spans="6:6" s="85" customFormat="1">
      <c r="F200" s="61"/>
    </row>
    <row r="201" spans="6:6" s="85" customFormat="1">
      <c r="F201" s="61"/>
    </row>
    <row r="202" spans="6:6" s="85" customFormat="1">
      <c r="F202" s="61"/>
    </row>
    <row r="203" spans="6:6" s="85" customFormat="1">
      <c r="F203" s="61"/>
    </row>
    <row r="204" spans="6:6" s="85" customFormat="1">
      <c r="F204" s="61"/>
    </row>
    <row r="205" spans="6:6" s="85" customFormat="1">
      <c r="F205" s="61"/>
    </row>
    <row r="206" spans="6:6" s="85" customFormat="1">
      <c r="F206" s="61"/>
    </row>
    <row r="207" spans="6:6" s="85" customFormat="1">
      <c r="F207" s="61"/>
    </row>
    <row r="208" spans="6:6" s="85" customFormat="1">
      <c r="F208" s="61"/>
    </row>
    <row r="209" spans="6:6" s="85" customFormat="1">
      <c r="F209" s="61"/>
    </row>
    <row r="210" spans="6:6" s="85" customFormat="1">
      <c r="F210" s="61"/>
    </row>
    <row r="211" spans="6:6" s="85" customFormat="1">
      <c r="F211" s="61"/>
    </row>
    <row r="212" spans="6:6" s="85" customFormat="1">
      <c r="F212" s="61"/>
    </row>
    <row r="213" spans="6:6" s="85" customFormat="1">
      <c r="F213" s="61"/>
    </row>
    <row r="214" spans="6:6" s="85" customFormat="1">
      <c r="F214" s="61"/>
    </row>
    <row r="215" spans="6:6" s="85" customFormat="1">
      <c r="F215" s="61"/>
    </row>
    <row r="216" spans="6:6" s="85" customFormat="1">
      <c r="F216" s="61"/>
    </row>
    <row r="217" spans="6:6" s="85" customFormat="1">
      <c r="F217" s="61"/>
    </row>
    <row r="218" spans="6:6" s="85" customFormat="1">
      <c r="F218" s="61"/>
    </row>
    <row r="219" spans="6:6" s="85" customFormat="1">
      <c r="F219" s="61"/>
    </row>
    <row r="220" spans="6:6" s="85" customFormat="1">
      <c r="F220" s="61"/>
    </row>
    <row r="221" spans="6:6" s="85" customFormat="1">
      <c r="F221" s="61"/>
    </row>
    <row r="222" spans="6:6" s="85" customFormat="1">
      <c r="F222" s="61"/>
    </row>
    <row r="223" spans="6:6" s="85" customFormat="1">
      <c r="F223" s="61"/>
    </row>
    <row r="224" spans="6:6" s="85" customFormat="1">
      <c r="F224" s="61"/>
    </row>
    <row r="225" spans="6:6" s="85" customFormat="1">
      <c r="F225" s="61"/>
    </row>
    <row r="226" spans="6:6" s="85" customFormat="1">
      <c r="F226" s="61"/>
    </row>
    <row r="227" spans="6:6" s="85" customFormat="1">
      <c r="F227" s="61"/>
    </row>
    <row r="228" spans="6:6" s="85" customFormat="1">
      <c r="F228" s="61"/>
    </row>
    <row r="229" spans="6:6" s="85" customFormat="1">
      <c r="F229" s="61"/>
    </row>
    <row r="230" spans="6:6" s="85" customFormat="1">
      <c r="F230" s="61"/>
    </row>
    <row r="231" spans="6:6" s="85" customFormat="1">
      <c r="F231" s="61"/>
    </row>
    <row r="232" spans="6:6" s="85" customFormat="1">
      <c r="F232" s="61"/>
    </row>
    <row r="233" spans="6:6" s="85" customFormat="1">
      <c r="F233" s="61"/>
    </row>
    <row r="234" spans="6:6" s="85" customFormat="1">
      <c r="F234" s="61"/>
    </row>
    <row r="235" spans="6:6" s="85" customFormat="1">
      <c r="F235" s="61"/>
    </row>
    <row r="236" spans="6:6" s="85" customFormat="1">
      <c r="F236" s="61"/>
    </row>
    <row r="237" spans="6:6" s="85" customFormat="1">
      <c r="F237" s="61"/>
    </row>
    <row r="238" spans="6:6" s="85" customFormat="1">
      <c r="F238" s="61"/>
    </row>
    <row r="239" spans="6:6" s="85" customFormat="1">
      <c r="F239" s="61"/>
    </row>
    <row r="240" spans="6:6" s="85" customFormat="1">
      <c r="F240" s="61"/>
    </row>
    <row r="241" spans="6:6" s="85" customFormat="1">
      <c r="F241" s="61"/>
    </row>
    <row r="242" spans="6:6" s="85" customFormat="1">
      <c r="F242" s="61"/>
    </row>
    <row r="243" spans="6:6" s="85" customFormat="1">
      <c r="F243" s="61"/>
    </row>
    <row r="244" spans="6:6" s="85" customFormat="1">
      <c r="F244" s="61"/>
    </row>
    <row r="245" spans="6:6" s="85" customFormat="1">
      <c r="F245" s="61"/>
    </row>
    <row r="246" spans="6:6" s="85" customFormat="1">
      <c r="F246" s="61"/>
    </row>
    <row r="247" spans="6:6" s="85" customFormat="1">
      <c r="F247" s="61"/>
    </row>
    <row r="248" spans="6:6" s="85" customFormat="1">
      <c r="F248" s="61"/>
    </row>
    <row r="249" spans="6:6" s="85" customFormat="1">
      <c r="F249" s="61"/>
    </row>
    <row r="250" spans="6:6" s="85" customFormat="1">
      <c r="F250" s="61"/>
    </row>
    <row r="251" spans="6:6" s="85" customFormat="1">
      <c r="F251" s="61"/>
    </row>
    <row r="252" spans="6:6" s="85" customFormat="1">
      <c r="F252" s="61"/>
    </row>
    <row r="253" spans="6:6" s="85" customFormat="1">
      <c r="F253" s="61"/>
    </row>
    <row r="254" spans="6:6" s="85" customFormat="1">
      <c r="F254" s="61"/>
    </row>
    <row r="255" spans="6:6" s="85" customFormat="1">
      <c r="F255" s="61"/>
    </row>
    <row r="256" spans="6:6" s="85" customFormat="1">
      <c r="F256" s="61"/>
    </row>
    <row r="257" spans="6:6" s="85" customFormat="1">
      <c r="F257" s="61"/>
    </row>
    <row r="258" spans="6:6" s="85" customFormat="1">
      <c r="F258" s="61"/>
    </row>
    <row r="259" spans="6:6" s="85" customFormat="1">
      <c r="F259" s="61"/>
    </row>
    <row r="260" spans="6:6" s="85" customFormat="1">
      <c r="F260" s="61"/>
    </row>
    <row r="261" spans="6:6" s="85" customFormat="1">
      <c r="F261" s="61"/>
    </row>
    <row r="262" spans="6:6" s="85" customFormat="1">
      <c r="F262" s="61"/>
    </row>
    <row r="263" spans="6:6" s="85" customFormat="1">
      <c r="F263" s="61"/>
    </row>
    <row r="264" spans="6:6" s="85" customFormat="1">
      <c r="F264" s="61"/>
    </row>
    <row r="265" spans="6:6" s="85" customFormat="1">
      <c r="F265" s="61"/>
    </row>
    <row r="266" spans="6:6" s="85" customFormat="1">
      <c r="F266" s="61"/>
    </row>
    <row r="267" spans="6:6" s="85" customFormat="1">
      <c r="F267" s="61"/>
    </row>
    <row r="268" spans="6:6" s="85" customFormat="1">
      <c r="F268" s="61"/>
    </row>
    <row r="269" spans="6:6" s="85" customFormat="1">
      <c r="F269" s="61"/>
    </row>
    <row r="270" spans="6:6" s="85" customFormat="1">
      <c r="F270" s="61"/>
    </row>
    <row r="271" spans="6:6" s="85" customFormat="1">
      <c r="F271" s="61"/>
    </row>
    <row r="272" spans="6:6" s="85" customFormat="1">
      <c r="F272" s="61"/>
    </row>
    <row r="273" spans="6:6" s="85" customFormat="1">
      <c r="F273" s="61"/>
    </row>
    <row r="274" spans="6:6" s="85" customFormat="1">
      <c r="F274" s="61"/>
    </row>
    <row r="275" spans="6:6" s="85" customFormat="1">
      <c r="F275" s="61"/>
    </row>
    <row r="276" spans="6:6" s="85" customFormat="1">
      <c r="F276" s="61"/>
    </row>
    <row r="277" spans="6:6" s="85" customFormat="1">
      <c r="F277" s="61"/>
    </row>
    <row r="278" spans="6:6" s="85" customFormat="1">
      <c r="F278" s="61"/>
    </row>
    <row r="279" spans="6:6" s="85" customFormat="1">
      <c r="F279" s="61"/>
    </row>
    <row r="280" spans="6:6" s="85" customFormat="1">
      <c r="F280" s="61"/>
    </row>
    <row r="281" spans="6:6" s="85" customFormat="1">
      <c r="F281" s="61"/>
    </row>
    <row r="282" spans="6:6" s="85" customFormat="1">
      <c r="F282" s="61"/>
    </row>
    <row r="283" spans="6:6" s="85" customFormat="1">
      <c r="F283" s="61"/>
    </row>
    <row r="284" spans="6:6" s="85" customFormat="1">
      <c r="F284" s="61"/>
    </row>
    <row r="285" spans="6:6" s="85" customFormat="1">
      <c r="F285" s="61"/>
    </row>
    <row r="286" spans="6:6" s="85" customFormat="1">
      <c r="F286" s="61"/>
    </row>
    <row r="287" spans="6:6" s="85" customFormat="1">
      <c r="F287" s="61"/>
    </row>
    <row r="288" spans="6:6" s="85" customFormat="1">
      <c r="F288" s="61"/>
    </row>
    <row r="289" spans="6:6" s="85" customFormat="1">
      <c r="F289" s="61"/>
    </row>
    <row r="290" spans="6:6" s="85" customFormat="1">
      <c r="F290" s="61"/>
    </row>
    <row r="291" spans="6:6" s="85" customFormat="1">
      <c r="F291" s="61"/>
    </row>
    <row r="292" spans="6:6" s="85" customFormat="1">
      <c r="F292" s="61"/>
    </row>
    <row r="293" spans="6:6" s="85" customFormat="1">
      <c r="F293" s="61"/>
    </row>
    <row r="294" spans="6:6" s="85" customFormat="1">
      <c r="F294" s="61"/>
    </row>
    <row r="295" spans="6:6" s="85" customFormat="1">
      <c r="F295" s="61"/>
    </row>
    <row r="296" spans="6:6" s="85" customFormat="1">
      <c r="F296" s="61"/>
    </row>
    <row r="297" spans="6:6" s="85" customFormat="1">
      <c r="F297" s="61"/>
    </row>
    <row r="298" spans="6:6" s="85" customFormat="1">
      <c r="F298" s="61"/>
    </row>
    <row r="299" spans="6:6" s="85" customFormat="1">
      <c r="F299" s="61"/>
    </row>
    <row r="300" spans="6:6" s="85" customFormat="1">
      <c r="F300" s="61"/>
    </row>
    <row r="301" spans="6:6" s="85" customFormat="1">
      <c r="F301" s="61"/>
    </row>
    <row r="302" spans="6:6" s="85" customFormat="1">
      <c r="F302" s="61"/>
    </row>
    <row r="303" spans="6:6" s="85" customFormat="1">
      <c r="F303" s="61"/>
    </row>
    <row r="304" spans="6:6" s="85" customFormat="1">
      <c r="F304" s="61"/>
    </row>
    <row r="305" spans="6:6" s="85" customFormat="1">
      <c r="F305" s="61"/>
    </row>
    <row r="306" spans="6:6" s="85" customFormat="1">
      <c r="F306" s="61"/>
    </row>
    <row r="307" spans="6:6" s="85" customFormat="1">
      <c r="F307" s="61"/>
    </row>
    <row r="308" spans="6:6" s="85" customFormat="1">
      <c r="F308" s="61"/>
    </row>
    <row r="309" spans="6:6" s="85" customFormat="1">
      <c r="F309" s="61"/>
    </row>
    <row r="310" spans="6:6" s="85" customFormat="1">
      <c r="F310" s="61"/>
    </row>
    <row r="311" spans="6:6" s="85" customFormat="1">
      <c r="F311" s="61"/>
    </row>
    <row r="312" spans="6:6" s="85" customFormat="1">
      <c r="F312" s="61"/>
    </row>
    <row r="313" spans="6:6" s="85" customFormat="1">
      <c r="F313" s="61"/>
    </row>
    <row r="314" spans="6:6" s="85" customFormat="1">
      <c r="F314" s="61"/>
    </row>
    <row r="315" spans="6:6" s="85" customFormat="1">
      <c r="F315" s="61"/>
    </row>
    <row r="316" spans="6:6" s="85" customFormat="1">
      <c r="F316" s="61"/>
    </row>
    <row r="317" spans="6:6" s="85" customFormat="1">
      <c r="F317" s="61"/>
    </row>
    <row r="318" spans="6:6" s="85" customFormat="1">
      <c r="F318" s="61"/>
    </row>
    <row r="319" spans="6:6" s="85" customFormat="1">
      <c r="F319" s="61"/>
    </row>
    <row r="320" spans="6:6" s="85" customFormat="1">
      <c r="F320" s="61"/>
    </row>
    <row r="321" spans="6:6" s="85" customFormat="1">
      <c r="F321" s="61"/>
    </row>
    <row r="322" spans="6:6" s="85" customFormat="1">
      <c r="F322" s="61"/>
    </row>
    <row r="323" spans="6:6" s="85" customFormat="1">
      <c r="F323" s="61"/>
    </row>
    <row r="324" spans="6:6" s="85" customFormat="1">
      <c r="F324" s="61"/>
    </row>
    <row r="325" spans="6:6" s="85" customFormat="1">
      <c r="F325" s="61"/>
    </row>
    <row r="326" spans="6:6" s="85" customFormat="1">
      <c r="F326" s="61"/>
    </row>
    <row r="327" spans="6:6" s="85" customFormat="1">
      <c r="F327" s="61"/>
    </row>
    <row r="328" spans="6:6" s="85" customFormat="1">
      <c r="F328" s="61"/>
    </row>
    <row r="329" spans="6:6" s="85" customFormat="1">
      <c r="F329" s="61"/>
    </row>
    <row r="330" spans="6:6" s="85" customFormat="1">
      <c r="F330" s="61"/>
    </row>
    <row r="331" spans="6:6" s="85" customFormat="1">
      <c r="F331" s="61"/>
    </row>
    <row r="332" spans="6:6" s="85" customFormat="1">
      <c r="F332" s="61"/>
    </row>
    <row r="333" spans="6:6" s="85" customFormat="1">
      <c r="F333" s="61"/>
    </row>
    <row r="334" spans="6:6" s="85" customFormat="1">
      <c r="F334" s="61"/>
    </row>
    <row r="335" spans="6:6" s="85" customFormat="1">
      <c r="F335" s="61"/>
    </row>
    <row r="336" spans="6:6" s="85" customFormat="1">
      <c r="F336" s="61"/>
    </row>
    <row r="337" spans="6:6" s="85" customFormat="1">
      <c r="F337" s="61"/>
    </row>
    <row r="338" spans="6:6" s="85" customFormat="1">
      <c r="F338" s="61"/>
    </row>
    <row r="339" spans="6:6" s="85" customFormat="1">
      <c r="F339" s="61"/>
    </row>
    <row r="340" spans="6:6" s="85" customFormat="1">
      <c r="F340" s="61"/>
    </row>
    <row r="341" spans="6:6" s="85" customFormat="1">
      <c r="F341" s="61"/>
    </row>
    <row r="342" spans="6:6" s="85" customFormat="1">
      <c r="F342" s="61"/>
    </row>
    <row r="343" spans="6:6" s="85" customFormat="1">
      <c r="F343" s="61"/>
    </row>
    <row r="344" spans="6:6" s="85" customFormat="1">
      <c r="F344" s="61"/>
    </row>
    <row r="345" spans="6:6" s="85" customFormat="1">
      <c r="F345" s="61"/>
    </row>
    <row r="346" spans="6:6" s="85" customFormat="1">
      <c r="F346" s="61"/>
    </row>
    <row r="347" spans="6:6" s="85" customFormat="1">
      <c r="F347" s="61"/>
    </row>
    <row r="348" spans="6:6" s="85" customFormat="1">
      <c r="F348" s="61"/>
    </row>
    <row r="349" spans="6:6" s="85" customFormat="1">
      <c r="F349" s="61"/>
    </row>
    <row r="350" spans="6:6" s="85" customFormat="1">
      <c r="F350" s="61"/>
    </row>
    <row r="351" spans="6:6" s="85" customFormat="1">
      <c r="F351" s="61"/>
    </row>
    <row r="352" spans="6:6" s="85" customFormat="1">
      <c r="F352" s="61"/>
    </row>
    <row r="353" spans="6:6" s="85" customFormat="1">
      <c r="F353" s="61"/>
    </row>
    <row r="354" spans="6:6" s="85" customFormat="1">
      <c r="F354" s="61"/>
    </row>
    <row r="355" spans="6:6" s="85" customFormat="1">
      <c r="F355" s="61"/>
    </row>
    <row r="356" spans="6:6" s="85" customFormat="1">
      <c r="F356" s="61"/>
    </row>
    <row r="357" spans="6:6" s="85" customFormat="1">
      <c r="F357" s="61"/>
    </row>
    <row r="358" spans="6:6" s="85" customFormat="1">
      <c r="F358" s="61"/>
    </row>
    <row r="359" spans="6:6" s="85" customFormat="1">
      <c r="F359" s="61"/>
    </row>
    <row r="360" spans="6:6" s="85" customFormat="1">
      <c r="F360" s="61"/>
    </row>
    <row r="361" spans="6:6" s="85" customFormat="1">
      <c r="F361" s="61"/>
    </row>
    <row r="362" spans="6:6" s="85" customFormat="1">
      <c r="F362" s="61"/>
    </row>
    <row r="363" spans="6:6" s="85" customFormat="1">
      <c r="F363" s="61"/>
    </row>
    <row r="364" spans="6:6" s="85" customFormat="1">
      <c r="F364" s="61"/>
    </row>
    <row r="365" spans="6:6" s="85" customFormat="1">
      <c r="F365" s="61"/>
    </row>
    <row r="366" spans="6:6" s="85" customFormat="1">
      <c r="F366" s="61"/>
    </row>
    <row r="367" spans="6:6" s="85" customFormat="1">
      <c r="F367" s="61"/>
    </row>
    <row r="368" spans="6:6" s="85" customFormat="1">
      <c r="F368" s="61"/>
    </row>
    <row r="369" spans="6:6" s="85" customFormat="1">
      <c r="F369" s="61"/>
    </row>
    <row r="370" spans="6:6" s="85" customFormat="1">
      <c r="F370" s="61"/>
    </row>
    <row r="371" spans="6:6" s="85" customFormat="1">
      <c r="F371" s="61"/>
    </row>
    <row r="372" spans="6:6" s="85" customFormat="1">
      <c r="F372" s="61"/>
    </row>
    <row r="373" spans="6:6" s="85" customFormat="1">
      <c r="F373" s="61"/>
    </row>
    <row r="374" spans="6:6" s="85" customFormat="1">
      <c r="F374" s="61"/>
    </row>
    <row r="375" spans="6:6" s="85" customFormat="1">
      <c r="F375" s="61"/>
    </row>
    <row r="376" spans="6:6" s="85" customFormat="1">
      <c r="F376" s="61"/>
    </row>
    <row r="377" spans="6:6" s="85" customFormat="1">
      <c r="F377" s="61"/>
    </row>
    <row r="378" spans="6:6" s="85" customFormat="1">
      <c r="F378" s="61"/>
    </row>
    <row r="379" spans="6:6" s="85" customFormat="1">
      <c r="F379" s="61"/>
    </row>
    <row r="380" spans="6:6" s="85" customFormat="1">
      <c r="F380" s="61"/>
    </row>
    <row r="381" spans="6:6" s="85" customFormat="1">
      <c r="F381" s="61"/>
    </row>
    <row r="382" spans="6:6" s="85" customFormat="1">
      <c r="F382" s="61"/>
    </row>
    <row r="383" spans="6:6" s="85" customFormat="1">
      <c r="F383" s="61"/>
    </row>
    <row r="384" spans="6:6" s="85" customFormat="1">
      <c r="F384" s="61"/>
    </row>
    <row r="385" spans="6:6" s="85" customFormat="1">
      <c r="F385" s="61"/>
    </row>
    <row r="386" spans="6:6" s="85" customFormat="1">
      <c r="F386" s="61"/>
    </row>
    <row r="387" spans="6:6" s="85" customFormat="1">
      <c r="F387" s="61"/>
    </row>
    <row r="388" spans="6:6" s="85" customFormat="1">
      <c r="F388" s="61"/>
    </row>
    <row r="389" spans="6:6" s="85" customFormat="1">
      <c r="F389" s="61"/>
    </row>
    <row r="390" spans="6:6" s="85" customFormat="1">
      <c r="F390" s="61"/>
    </row>
    <row r="391" spans="6:6" s="85" customFormat="1">
      <c r="F391" s="61"/>
    </row>
    <row r="392" spans="6:6" s="85" customFormat="1">
      <c r="F392" s="61"/>
    </row>
    <row r="393" spans="6:6" s="85" customFormat="1">
      <c r="F393" s="61"/>
    </row>
    <row r="394" spans="6:6" s="85" customFormat="1">
      <c r="F394" s="61"/>
    </row>
    <row r="395" spans="6:6" s="85" customFormat="1">
      <c r="F395" s="61"/>
    </row>
    <row r="396" spans="6:6" s="85" customFormat="1">
      <c r="F396" s="61"/>
    </row>
    <row r="397" spans="6:6" s="85" customFormat="1">
      <c r="F397" s="61"/>
    </row>
    <row r="398" spans="6:6" s="85" customFormat="1">
      <c r="F398" s="61"/>
    </row>
    <row r="399" spans="6:6" s="85" customFormat="1">
      <c r="F399" s="61"/>
    </row>
    <row r="400" spans="6:6" s="85" customFormat="1">
      <c r="F400" s="61"/>
    </row>
    <row r="401" spans="6:6" s="85" customFormat="1">
      <c r="F401" s="61"/>
    </row>
    <row r="402" spans="6:6" s="85" customFormat="1">
      <c r="F402" s="61"/>
    </row>
    <row r="403" spans="6:6" s="85" customFormat="1">
      <c r="F403" s="61"/>
    </row>
    <row r="404" spans="6:6" s="85" customFormat="1">
      <c r="F404" s="61"/>
    </row>
    <row r="405" spans="6:6" s="85" customFormat="1">
      <c r="F405" s="61"/>
    </row>
    <row r="406" spans="6:6" s="85" customFormat="1">
      <c r="F406" s="61"/>
    </row>
    <row r="407" spans="6:6" s="85" customFormat="1">
      <c r="F407" s="61"/>
    </row>
    <row r="408" spans="6:6" s="85" customFormat="1">
      <c r="F408" s="61"/>
    </row>
    <row r="409" spans="6:6" s="85" customFormat="1">
      <c r="F409" s="61"/>
    </row>
    <row r="410" spans="6:6" s="85" customFormat="1">
      <c r="F410" s="61"/>
    </row>
    <row r="411" spans="6:6" s="85" customFormat="1">
      <c r="F411" s="61"/>
    </row>
    <row r="412" spans="6:6" s="85" customFormat="1">
      <c r="F412" s="61"/>
    </row>
    <row r="413" spans="6:6" s="85" customFormat="1">
      <c r="F413" s="61"/>
    </row>
    <row r="414" spans="6:6" s="85" customFormat="1">
      <c r="F414" s="61"/>
    </row>
    <row r="415" spans="6:6" s="85" customFormat="1">
      <c r="F415" s="61"/>
    </row>
    <row r="416" spans="6:6" s="85" customFormat="1">
      <c r="F416" s="61"/>
    </row>
    <row r="417" spans="6:6" s="85" customFormat="1">
      <c r="F417" s="61"/>
    </row>
    <row r="418" spans="6:6" s="85" customFormat="1">
      <c r="F418" s="61"/>
    </row>
    <row r="419" spans="6:6" s="85" customFormat="1">
      <c r="F419" s="61"/>
    </row>
    <row r="420" spans="6:6" s="85" customFormat="1">
      <c r="F420" s="61"/>
    </row>
    <row r="421" spans="6:6" s="85" customFormat="1">
      <c r="F421" s="61"/>
    </row>
    <row r="422" spans="6:6" s="85" customFormat="1">
      <c r="F422" s="61"/>
    </row>
    <row r="423" spans="6:6" s="85" customFormat="1">
      <c r="F423" s="61"/>
    </row>
    <row r="424" spans="6:6" s="85" customFormat="1">
      <c r="F424" s="61"/>
    </row>
    <row r="425" spans="6:6" s="85" customFormat="1">
      <c r="F425" s="61"/>
    </row>
    <row r="426" spans="6:6" s="85" customFormat="1">
      <c r="F426" s="61"/>
    </row>
    <row r="427" spans="6:6" s="85" customFormat="1">
      <c r="F427" s="61"/>
    </row>
    <row r="428" spans="6:6" s="85" customFormat="1">
      <c r="F428" s="61"/>
    </row>
    <row r="429" spans="6:6" s="85" customFormat="1">
      <c r="F429" s="61"/>
    </row>
    <row r="430" spans="6:6" s="85" customFormat="1">
      <c r="F430" s="61"/>
    </row>
    <row r="431" spans="6:6" s="85" customFormat="1">
      <c r="F431" s="61"/>
    </row>
    <row r="432" spans="6:6" s="85" customFormat="1">
      <c r="F432" s="61"/>
    </row>
    <row r="433" spans="6:6" s="85" customFormat="1">
      <c r="F433" s="61"/>
    </row>
    <row r="434" spans="6:6" s="85" customFormat="1">
      <c r="F434" s="61"/>
    </row>
    <row r="435" spans="6:6" s="85" customFormat="1">
      <c r="F435" s="61"/>
    </row>
    <row r="436" spans="6:6" s="85" customFormat="1">
      <c r="F436" s="61"/>
    </row>
    <row r="437" spans="6:6" s="85" customFormat="1">
      <c r="F437" s="61"/>
    </row>
    <row r="438" spans="6:6" s="85" customFormat="1">
      <c r="F438" s="61"/>
    </row>
    <row r="439" spans="6:6" s="85" customFormat="1">
      <c r="F439" s="61"/>
    </row>
    <row r="440" spans="6:6" s="85" customFormat="1">
      <c r="F440" s="61"/>
    </row>
    <row r="441" spans="6:6" s="85" customFormat="1">
      <c r="F441" s="61"/>
    </row>
    <row r="442" spans="6:6" s="85" customFormat="1">
      <c r="F442" s="61"/>
    </row>
    <row r="443" spans="6:6" s="85" customFormat="1">
      <c r="F443" s="61"/>
    </row>
    <row r="444" spans="6:6" s="85" customFormat="1">
      <c r="F444" s="61"/>
    </row>
    <row r="445" spans="6:6" s="85" customFormat="1">
      <c r="F445" s="61"/>
    </row>
    <row r="446" spans="6:6" s="85" customFormat="1">
      <c r="F446" s="61"/>
    </row>
    <row r="447" spans="6:6" s="85" customFormat="1">
      <c r="F447" s="61"/>
    </row>
    <row r="448" spans="6:6" s="85" customFormat="1">
      <c r="F448" s="61"/>
    </row>
    <row r="449" spans="6:6" s="85" customFormat="1">
      <c r="F449" s="61"/>
    </row>
    <row r="450" spans="6:6" s="85" customFormat="1">
      <c r="F450" s="61"/>
    </row>
    <row r="451" spans="6:6" s="85" customFormat="1">
      <c r="F451" s="61"/>
    </row>
    <row r="452" spans="6:6" s="85" customFormat="1">
      <c r="F452" s="61"/>
    </row>
    <row r="453" spans="6:6" s="85" customFormat="1">
      <c r="F453" s="61"/>
    </row>
    <row r="454" spans="6:6" s="85" customFormat="1">
      <c r="F454" s="61"/>
    </row>
    <row r="455" spans="6:6" s="85" customFormat="1">
      <c r="F455" s="61"/>
    </row>
    <row r="456" spans="6:6" s="85" customFormat="1">
      <c r="F456" s="61"/>
    </row>
    <row r="457" spans="6:6" s="85" customFormat="1">
      <c r="F457" s="61"/>
    </row>
    <row r="458" spans="6:6" s="85" customFormat="1">
      <c r="F458" s="61"/>
    </row>
    <row r="459" spans="6:6" s="85" customFormat="1">
      <c r="F459" s="61"/>
    </row>
    <row r="460" spans="6:6" s="85" customFormat="1">
      <c r="F460" s="61"/>
    </row>
    <row r="461" spans="6:6" s="85" customFormat="1">
      <c r="F461" s="61"/>
    </row>
    <row r="462" spans="6:6" s="85" customFormat="1">
      <c r="F462" s="61"/>
    </row>
    <row r="463" spans="6:6" s="85" customFormat="1">
      <c r="F463" s="61"/>
    </row>
    <row r="464" spans="6:6" s="85" customFormat="1">
      <c r="F464" s="61"/>
    </row>
    <row r="465" spans="6:6" s="85" customFormat="1">
      <c r="F465" s="61"/>
    </row>
    <row r="466" spans="6:6" s="85" customFormat="1">
      <c r="F466" s="61"/>
    </row>
    <row r="467" spans="6:6" s="85" customFormat="1">
      <c r="F467" s="61"/>
    </row>
    <row r="468" spans="6:6" s="85" customFormat="1">
      <c r="F468" s="61"/>
    </row>
    <row r="469" spans="6:6" s="85" customFormat="1">
      <c r="F469" s="61"/>
    </row>
    <row r="470" spans="6:6" s="85" customFormat="1">
      <c r="F470" s="61"/>
    </row>
    <row r="471" spans="6:6" s="85" customFormat="1">
      <c r="F471" s="61"/>
    </row>
    <row r="472" spans="6:6" s="85" customFormat="1">
      <c r="F472" s="61"/>
    </row>
    <row r="473" spans="6:6" s="85" customFormat="1">
      <c r="F473" s="61"/>
    </row>
    <row r="474" spans="6:6" s="85" customFormat="1">
      <c r="F474" s="61"/>
    </row>
    <row r="475" spans="6:6" s="85" customFormat="1">
      <c r="F475" s="61"/>
    </row>
    <row r="476" spans="6:6" s="85" customFormat="1">
      <c r="F476" s="61"/>
    </row>
    <row r="477" spans="6:6" s="85" customFormat="1">
      <c r="F477" s="61"/>
    </row>
    <row r="478" spans="6:6" s="85" customFormat="1">
      <c r="F478" s="61"/>
    </row>
    <row r="479" spans="6:6" s="85" customFormat="1">
      <c r="F479" s="61"/>
    </row>
    <row r="480" spans="6:6" s="85" customFormat="1">
      <c r="F480" s="61"/>
    </row>
    <row r="481" spans="6:6" s="85" customFormat="1">
      <c r="F481" s="61"/>
    </row>
    <row r="482" spans="6:6" s="85" customFormat="1">
      <c r="F482" s="61"/>
    </row>
    <row r="483" spans="6:6" s="85" customFormat="1">
      <c r="F483" s="61"/>
    </row>
    <row r="484" spans="6:6" s="85" customFormat="1">
      <c r="F484" s="61"/>
    </row>
    <row r="485" spans="6:6" s="85" customFormat="1">
      <c r="F485" s="61"/>
    </row>
    <row r="486" spans="6:6" s="85" customFormat="1">
      <c r="F486" s="61"/>
    </row>
    <row r="487" spans="6:6" s="85" customFormat="1">
      <c r="F487" s="61"/>
    </row>
    <row r="488" spans="6:6" s="85" customFormat="1">
      <c r="F488" s="61"/>
    </row>
    <row r="489" spans="6:6" s="85" customFormat="1">
      <c r="F489" s="61"/>
    </row>
    <row r="490" spans="6:6" s="85" customFormat="1">
      <c r="F490" s="61"/>
    </row>
    <row r="491" spans="6:6" s="85" customFormat="1">
      <c r="F491" s="61"/>
    </row>
    <row r="492" spans="6:6" s="85" customFormat="1">
      <c r="F492" s="61"/>
    </row>
    <row r="493" spans="6:6" s="85" customFormat="1">
      <c r="F493" s="61"/>
    </row>
    <row r="494" spans="6:6" s="85" customFormat="1">
      <c r="F494" s="61"/>
    </row>
    <row r="495" spans="6:6" s="85" customFormat="1">
      <c r="F495" s="61"/>
    </row>
    <row r="496" spans="6:6" s="85" customFormat="1">
      <c r="F496" s="61"/>
    </row>
    <row r="497" spans="6:6" s="85" customFormat="1">
      <c r="F497" s="61"/>
    </row>
    <row r="498" spans="6:6" s="85" customFormat="1">
      <c r="F498" s="61"/>
    </row>
    <row r="499" spans="6:6" s="85" customFormat="1">
      <c r="F499" s="61"/>
    </row>
    <row r="500" spans="6:6" s="85" customFormat="1">
      <c r="F500" s="61"/>
    </row>
    <row r="501" spans="6:6" s="85" customFormat="1">
      <c r="F501" s="61"/>
    </row>
    <row r="502" spans="6:6" s="85" customFormat="1">
      <c r="F502" s="61"/>
    </row>
    <row r="503" spans="6:6" s="85" customFormat="1">
      <c r="F503" s="61"/>
    </row>
    <row r="504" spans="6:6" s="85" customFormat="1">
      <c r="F504" s="61"/>
    </row>
    <row r="505" spans="6:6" s="85" customFormat="1">
      <c r="F505" s="61"/>
    </row>
    <row r="506" spans="6:6" s="85" customFormat="1">
      <c r="F506" s="61"/>
    </row>
    <row r="507" spans="6:6" s="85" customFormat="1">
      <c r="F507" s="61"/>
    </row>
    <row r="508" spans="6:6" s="85" customFormat="1">
      <c r="F508" s="61"/>
    </row>
    <row r="509" spans="6:6" s="85" customFormat="1">
      <c r="F509" s="61"/>
    </row>
    <row r="510" spans="6:6" s="85" customFormat="1">
      <c r="F510" s="61"/>
    </row>
    <row r="511" spans="6:6" s="85" customFormat="1">
      <c r="F511" s="61"/>
    </row>
    <row r="512" spans="6:6" s="85" customFormat="1">
      <c r="F512" s="61"/>
    </row>
    <row r="513" spans="6:6" s="85" customFormat="1">
      <c r="F513" s="61"/>
    </row>
    <row r="514" spans="6:6" s="85" customFormat="1">
      <c r="F514" s="61"/>
    </row>
    <row r="515" spans="6:6" s="85" customFormat="1">
      <c r="F515" s="61"/>
    </row>
    <row r="516" spans="6:6" s="85" customFormat="1">
      <c r="F516" s="61"/>
    </row>
    <row r="517" spans="6:6" s="85" customFormat="1">
      <c r="F517" s="61"/>
    </row>
    <row r="518" spans="6:6" s="85" customFormat="1">
      <c r="F518" s="61"/>
    </row>
    <row r="519" spans="6:6" s="85" customFormat="1">
      <c r="F519" s="61"/>
    </row>
    <row r="520" spans="6:6" s="85" customFormat="1">
      <c r="F520" s="61"/>
    </row>
    <row r="521" spans="6:6" s="85" customFormat="1">
      <c r="F521" s="61"/>
    </row>
    <row r="522" spans="6:6" s="85" customFormat="1">
      <c r="F522" s="61"/>
    </row>
    <row r="523" spans="6:6" s="85" customFormat="1">
      <c r="F523" s="61"/>
    </row>
    <row r="524" spans="6:6" s="85" customFormat="1">
      <c r="F524" s="61"/>
    </row>
    <row r="525" spans="6:6" s="85" customFormat="1">
      <c r="F525" s="61"/>
    </row>
    <row r="526" spans="6:6" s="85" customFormat="1">
      <c r="F526" s="61"/>
    </row>
    <row r="527" spans="6:6" s="85" customFormat="1">
      <c r="F527" s="61"/>
    </row>
    <row r="528" spans="6:6" s="85" customFormat="1">
      <c r="F528" s="61"/>
    </row>
    <row r="529" spans="6:6" s="85" customFormat="1">
      <c r="F529" s="61"/>
    </row>
    <row r="530" spans="6:6" s="85" customFormat="1">
      <c r="F530" s="61"/>
    </row>
    <row r="531" spans="6:6" s="85" customFormat="1">
      <c r="F531" s="61"/>
    </row>
    <row r="532" spans="6:6" s="85" customFormat="1">
      <c r="F532" s="61"/>
    </row>
    <row r="533" spans="6:6" s="85" customFormat="1">
      <c r="F533" s="61"/>
    </row>
    <row r="534" spans="6:6" s="85" customFormat="1">
      <c r="F534" s="61"/>
    </row>
    <row r="535" spans="6:6" s="85" customFormat="1">
      <c r="F535" s="61"/>
    </row>
    <row r="536" spans="6:6" s="85" customFormat="1">
      <c r="F536" s="61"/>
    </row>
    <row r="537" spans="6:6" s="85" customFormat="1">
      <c r="F537" s="61"/>
    </row>
    <row r="538" spans="6:6" s="85" customFormat="1">
      <c r="F538" s="61"/>
    </row>
    <row r="539" spans="6:6" s="85" customFormat="1">
      <c r="F539" s="61"/>
    </row>
    <row r="540" spans="6:6" s="85" customFormat="1">
      <c r="F540" s="61"/>
    </row>
    <row r="541" spans="6:6" s="85" customFormat="1">
      <c r="F541" s="61"/>
    </row>
    <row r="542" spans="6:6" s="85" customFormat="1">
      <c r="F542" s="61"/>
    </row>
    <row r="543" spans="6:6" s="85" customFormat="1">
      <c r="F543" s="61"/>
    </row>
    <row r="544" spans="6:6" s="85" customFormat="1">
      <c r="F544" s="61"/>
    </row>
    <row r="545" spans="6:6" s="85" customFormat="1">
      <c r="F545" s="61"/>
    </row>
    <row r="546" spans="6:6" s="85" customFormat="1">
      <c r="F546" s="61"/>
    </row>
    <row r="547" spans="6:6" s="85" customFormat="1">
      <c r="F547" s="61"/>
    </row>
    <row r="548" spans="6:6" s="85" customFormat="1">
      <c r="F548" s="61"/>
    </row>
    <row r="549" spans="6:6" s="85" customFormat="1">
      <c r="F549" s="61"/>
    </row>
    <row r="550" spans="6:6" s="85" customFormat="1">
      <c r="F550" s="61"/>
    </row>
    <row r="551" spans="6:6" s="85" customFormat="1">
      <c r="F551" s="61"/>
    </row>
    <row r="552" spans="6:6" s="85" customFormat="1">
      <c r="F552" s="61"/>
    </row>
    <row r="553" spans="6:6" s="85" customFormat="1">
      <c r="F553" s="61"/>
    </row>
    <row r="554" spans="6:6" s="85" customFormat="1">
      <c r="F554" s="61"/>
    </row>
    <row r="555" spans="6:6" s="85" customFormat="1">
      <c r="F555" s="61"/>
    </row>
    <row r="556" spans="6:6" s="85" customFormat="1">
      <c r="F556" s="61"/>
    </row>
    <row r="557" spans="6:6" s="85" customFormat="1">
      <c r="F557" s="61"/>
    </row>
    <row r="558" spans="6:6" s="85" customFormat="1">
      <c r="F558" s="61"/>
    </row>
    <row r="559" spans="6:6" s="85" customFormat="1">
      <c r="F559" s="61"/>
    </row>
    <row r="560" spans="6:6" s="85" customFormat="1">
      <c r="F560" s="61"/>
    </row>
    <row r="561" spans="6:6" s="85" customFormat="1">
      <c r="F561" s="61"/>
    </row>
    <row r="562" spans="6:6" s="85" customFormat="1">
      <c r="F562" s="61"/>
    </row>
    <row r="563" spans="6:6" s="85" customFormat="1">
      <c r="F563" s="61"/>
    </row>
    <row r="564" spans="6:6" s="85" customFormat="1">
      <c r="F564" s="61"/>
    </row>
    <row r="565" spans="6:6" s="85" customFormat="1">
      <c r="F565" s="61"/>
    </row>
    <row r="566" spans="6:6" s="85" customFormat="1">
      <c r="F566" s="61"/>
    </row>
    <row r="567" spans="6:6" s="85" customFormat="1">
      <c r="F567" s="61"/>
    </row>
    <row r="568" spans="6:6" s="85" customFormat="1">
      <c r="F568" s="61"/>
    </row>
    <row r="569" spans="6:6" s="85" customFormat="1">
      <c r="F569" s="61"/>
    </row>
    <row r="570" spans="6:6" s="85" customFormat="1">
      <c r="F570" s="61"/>
    </row>
    <row r="571" spans="6:6" s="85" customFormat="1">
      <c r="F571" s="61"/>
    </row>
    <row r="572" spans="6:6" s="85" customFormat="1">
      <c r="F572" s="61"/>
    </row>
    <row r="573" spans="6:6" s="85" customFormat="1">
      <c r="F573" s="61"/>
    </row>
    <row r="574" spans="6:6" s="85" customFormat="1">
      <c r="F574" s="61"/>
    </row>
    <row r="575" spans="6:6" s="85" customFormat="1">
      <c r="F575" s="61"/>
    </row>
    <row r="576" spans="6:6" s="85" customFormat="1">
      <c r="F576" s="61"/>
    </row>
    <row r="577" spans="6:6" s="85" customFormat="1">
      <c r="F577" s="61"/>
    </row>
    <row r="578" spans="6:6" s="85" customFormat="1">
      <c r="F578" s="61"/>
    </row>
    <row r="579" spans="6:6" s="85" customFormat="1">
      <c r="F579" s="61"/>
    </row>
    <row r="580" spans="6:6" s="85" customFormat="1">
      <c r="F580" s="61"/>
    </row>
    <row r="581" spans="6:6" s="85" customFormat="1">
      <c r="F581" s="61"/>
    </row>
    <row r="582" spans="6:6" s="85" customFormat="1">
      <c r="F582" s="61"/>
    </row>
    <row r="583" spans="6:6" s="85" customFormat="1">
      <c r="F583" s="61"/>
    </row>
    <row r="584" spans="6:6" s="85" customFormat="1">
      <c r="F584" s="61"/>
    </row>
    <row r="585" spans="6:6" s="85" customFormat="1">
      <c r="F585" s="61"/>
    </row>
    <row r="586" spans="6:6" s="85" customFormat="1">
      <c r="F586" s="61"/>
    </row>
    <row r="587" spans="6:6" s="85" customFormat="1">
      <c r="F587" s="61"/>
    </row>
    <row r="588" spans="6:6" s="85" customFormat="1">
      <c r="F588" s="61"/>
    </row>
    <row r="589" spans="6:6" s="85" customFormat="1">
      <c r="F589" s="61"/>
    </row>
    <row r="590" spans="6:6" s="85" customFormat="1">
      <c r="F590" s="61"/>
    </row>
    <row r="591" spans="6:6" s="85" customFormat="1">
      <c r="F591" s="61"/>
    </row>
    <row r="592" spans="6:6" s="85" customFormat="1">
      <c r="F592" s="61"/>
    </row>
    <row r="593" spans="6:6" s="85" customFormat="1">
      <c r="F593" s="61"/>
    </row>
    <row r="594" spans="6:6" s="85" customFormat="1">
      <c r="F594" s="61"/>
    </row>
    <row r="595" spans="6:6" s="85" customFormat="1">
      <c r="F595" s="61"/>
    </row>
    <row r="596" spans="6:6" s="85" customFormat="1">
      <c r="F596" s="61"/>
    </row>
    <row r="597" spans="6:6" s="85" customFormat="1">
      <c r="F597" s="61"/>
    </row>
    <row r="598" spans="6:6" s="85" customFormat="1">
      <c r="F598" s="61"/>
    </row>
    <row r="599" spans="6:6" s="85" customFormat="1">
      <c r="F599" s="61"/>
    </row>
    <row r="600" spans="6:6" s="85" customFormat="1">
      <c r="F600" s="61"/>
    </row>
    <row r="601" spans="6:6" s="85" customFormat="1">
      <c r="F601" s="61"/>
    </row>
    <row r="602" spans="6:6" s="85" customFormat="1">
      <c r="F602" s="61"/>
    </row>
    <row r="603" spans="6:6" s="85" customFormat="1">
      <c r="F603" s="61"/>
    </row>
    <row r="604" spans="6:6" s="85" customFormat="1">
      <c r="F604" s="61"/>
    </row>
    <row r="605" spans="6:6" s="85" customFormat="1">
      <c r="F605" s="61"/>
    </row>
    <row r="606" spans="6:6" s="85" customFormat="1">
      <c r="F606" s="61"/>
    </row>
    <row r="607" spans="6:6" s="85" customFormat="1">
      <c r="F607" s="61"/>
    </row>
    <row r="608" spans="6:6" s="85" customFormat="1">
      <c r="F608" s="61"/>
    </row>
    <row r="609" spans="6:6" s="85" customFormat="1">
      <c r="F609" s="61"/>
    </row>
    <row r="610" spans="6:6" s="85" customFormat="1">
      <c r="F610" s="61"/>
    </row>
    <row r="611" spans="6:6" s="85" customFormat="1">
      <c r="F611" s="61"/>
    </row>
    <row r="612" spans="6:6" s="85" customFormat="1">
      <c r="F612" s="61"/>
    </row>
    <row r="613" spans="6:6" s="85" customFormat="1">
      <c r="F613" s="61"/>
    </row>
    <row r="614" spans="6:6" s="85" customFormat="1">
      <c r="F614" s="61"/>
    </row>
    <row r="615" spans="6:6" s="85" customFormat="1">
      <c r="F615" s="61"/>
    </row>
    <row r="616" spans="6:6" s="85" customFormat="1">
      <c r="F616" s="61"/>
    </row>
    <row r="617" spans="6:6" s="85" customFormat="1">
      <c r="F617" s="61"/>
    </row>
    <row r="618" spans="6:6" s="85" customFormat="1">
      <c r="F618" s="61"/>
    </row>
    <row r="619" spans="6:6" s="85" customFormat="1">
      <c r="F619" s="61"/>
    </row>
    <row r="620" spans="6:6" s="85" customFormat="1">
      <c r="F620" s="61"/>
    </row>
    <row r="621" spans="6:6" s="85" customFormat="1">
      <c r="F621" s="61"/>
    </row>
    <row r="622" spans="6:6" s="85" customFormat="1">
      <c r="F622" s="61"/>
    </row>
    <row r="623" spans="6:6" s="85" customFormat="1">
      <c r="F623" s="61"/>
    </row>
    <row r="624" spans="6:6" s="85" customFormat="1">
      <c r="F624" s="61"/>
    </row>
    <row r="625" spans="6:6" s="85" customFormat="1">
      <c r="F625" s="61"/>
    </row>
    <row r="626" spans="6:6" s="85" customFormat="1">
      <c r="F626" s="61"/>
    </row>
    <row r="627" spans="6:6" s="85" customFormat="1">
      <c r="F627" s="61"/>
    </row>
    <row r="628" spans="6:6" s="85" customFormat="1">
      <c r="F628" s="61"/>
    </row>
    <row r="629" spans="6:6" s="85" customFormat="1">
      <c r="F629" s="61"/>
    </row>
    <row r="630" spans="6:6" s="85" customFormat="1">
      <c r="F630" s="61"/>
    </row>
    <row r="631" spans="6:6" s="85" customFormat="1">
      <c r="F631" s="61"/>
    </row>
    <row r="632" spans="6:6" s="85" customFormat="1">
      <c r="F632" s="61"/>
    </row>
    <row r="633" spans="6:6" s="85" customFormat="1">
      <c r="F633" s="61"/>
    </row>
    <row r="634" spans="6:6" s="85" customFormat="1">
      <c r="F634" s="61"/>
    </row>
    <row r="635" spans="6:6" s="85" customFormat="1">
      <c r="F635" s="61"/>
    </row>
    <row r="636" spans="6:6" s="85" customFormat="1">
      <c r="F636" s="61"/>
    </row>
    <row r="637" spans="6:6" s="85" customFormat="1">
      <c r="F637" s="61"/>
    </row>
    <row r="638" spans="6:6" s="85" customFormat="1">
      <c r="F638" s="61"/>
    </row>
    <row r="639" spans="6:6" s="85" customFormat="1">
      <c r="F639" s="61"/>
    </row>
    <row r="640" spans="6:6" s="85" customFormat="1">
      <c r="F640" s="61"/>
    </row>
    <row r="641" spans="6:6" s="85" customFormat="1">
      <c r="F641" s="61"/>
    </row>
    <row r="642" spans="6:6" s="85" customFormat="1">
      <c r="F642" s="61"/>
    </row>
    <row r="643" spans="6:6" s="85" customFormat="1">
      <c r="F643" s="61"/>
    </row>
    <row r="644" spans="6:6" s="85" customFormat="1">
      <c r="F644" s="61"/>
    </row>
    <row r="645" spans="6:6" s="85" customFormat="1">
      <c r="F645" s="61"/>
    </row>
    <row r="646" spans="6:6" s="85" customFormat="1">
      <c r="F646" s="61"/>
    </row>
    <row r="647" spans="6:6" s="85" customFormat="1">
      <c r="F647" s="61"/>
    </row>
    <row r="648" spans="6:6" s="85" customFormat="1">
      <c r="F648" s="61"/>
    </row>
    <row r="649" spans="6:6" s="85" customFormat="1">
      <c r="F649" s="61"/>
    </row>
    <row r="650" spans="6:6" s="85" customFormat="1">
      <c r="F650" s="61"/>
    </row>
    <row r="651" spans="6:6" s="85" customFormat="1">
      <c r="F651" s="61"/>
    </row>
    <row r="652" spans="6:6" s="85" customFormat="1">
      <c r="F652" s="61"/>
    </row>
    <row r="653" spans="6:6" s="85" customFormat="1">
      <c r="F653" s="61"/>
    </row>
    <row r="654" spans="6:6" s="85" customFormat="1">
      <c r="F654" s="61"/>
    </row>
    <row r="655" spans="6:6" s="85" customFormat="1">
      <c r="F655" s="61"/>
    </row>
    <row r="656" spans="6:6" s="85" customFormat="1">
      <c r="F656" s="61"/>
    </row>
    <row r="657" spans="6:6" s="85" customFormat="1">
      <c r="F657" s="61"/>
    </row>
    <row r="658" spans="6:6" s="85" customFormat="1">
      <c r="F658" s="61"/>
    </row>
    <row r="659" spans="6:6" s="85" customFormat="1">
      <c r="F659" s="61"/>
    </row>
    <row r="660" spans="6:6" s="85" customFormat="1">
      <c r="F660" s="61"/>
    </row>
    <row r="661" spans="6:6" s="85" customFormat="1">
      <c r="F661" s="61"/>
    </row>
    <row r="662" spans="6:6" s="85" customFormat="1">
      <c r="F662" s="61"/>
    </row>
    <row r="663" spans="6:6" s="85" customFormat="1">
      <c r="F663" s="61"/>
    </row>
    <row r="664" spans="6:6" s="85" customFormat="1">
      <c r="F664" s="61"/>
    </row>
    <row r="665" spans="6:6" s="85" customFormat="1">
      <c r="F665" s="61"/>
    </row>
    <row r="666" spans="6:6" s="85" customFormat="1">
      <c r="F666" s="61"/>
    </row>
  </sheetData>
  <conditionalFormatting sqref="H1:H1048576">
    <cfRule type="cellIs" dxfId="93" priority="5" operator="equal">
      <formula>"Indéterminé"</formula>
    </cfRule>
    <cfRule type="cellIs" dxfId="92" priority="6" operator="equal">
      <formula>"NA"</formula>
    </cfRule>
    <cfRule type="cellIs" dxfId="91" priority="7" operator="equal">
      <formula>"Invalidé"</formula>
    </cfRule>
    <cfRule type="cellIs" dxfId="90" priority="8" operator="equal">
      <formula>"Validé"</formula>
    </cfRule>
  </conditionalFormatting>
  <conditionalFormatting sqref="Q1">
    <cfRule type="cellIs" dxfId="89" priority="1" operator="equal">
      <formula>"Indéterminé"</formula>
    </cfRule>
    <cfRule type="cellIs" dxfId="88" priority="2" operator="equal">
      <formula>"NA"</formula>
    </cfRule>
    <cfRule type="cellIs" dxfId="87" priority="3" operator="equal">
      <formula>"Invalidé"</formula>
    </cfRule>
    <cfRule type="cellIs" dxfId="86" priority="4" operator="equal">
      <formula>"Validé"</formula>
    </cfRule>
  </conditionalFormatting>
  <dataValidations count="4">
    <dataValidation type="list" allowBlank="1" showInputMessage="1" showErrorMessage="1" sqref="Q4:Q109" xr:uid="{6385377B-F44A-4425-9A41-D22A4F59BF61}">
      <formula1>Priorité</formula1>
    </dataValidation>
    <dataValidation type="list" allowBlank="1" showInputMessage="1" showErrorMessage="1" sqref="G4:G109" xr:uid="{D114B757-72E5-483A-A212-450EAC5AB2F3}">
      <formula1>méthode</formula1>
    </dataValidation>
    <dataValidation type="list" allowBlank="1" showInputMessage="1" showErrorMessage="1" sqref="P4:P109" xr:uid="{42B71EC0-B9F3-4E4E-8DB5-A6C14E462230}">
      <formula1>Difficulte</formula1>
    </dataValidation>
    <dataValidation type="list" allowBlank="1" showInputMessage="1" showErrorMessage="1" sqref="H4:H109" xr:uid="{5A5150B9-090B-4AAF-88C6-C214B23BCD7D}">
      <formula1>Etat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C2531-108A-4EA2-9E95-3A1EA0815475}">
  <sheetPr>
    <tabColor rgb="FF92D050"/>
  </sheetPr>
  <dimension ref="A1:Q666"/>
  <sheetViews>
    <sheetView zoomScale="70" zoomScaleNormal="70" workbookViewId="0">
      <selection activeCell="K93" sqref="K93"/>
    </sheetView>
  </sheetViews>
  <sheetFormatPr baseColWidth="10" defaultColWidth="11.5546875" defaultRowHeight="10.199999999999999"/>
  <cols>
    <col min="1" max="1" width="3.44140625" style="85" customWidth="1"/>
    <col min="2" max="2" width="11.44140625" style="94" customWidth="1"/>
    <col min="3" max="3" width="9" style="94" customWidth="1"/>
    <col min="4" max="4" width="32.5546875" style="92" customWidth="1"/>
    <col min="5" max="5" width="5.88671875" style="85" customWidth="1"/>
    <col min="6" max="6" width="37.44140625" style="94" customWidth="1"/>
    <col min="7" max="7" width="9" style="92" customWidth="1"/>
    <col min="8" max="8" width="9.44140625" style="92" bestFit="1" customWidth="1"/>
    <col min="9" max="9" width="9.44140625" style="92" customWidth="1"/>
    <col min="10" max="10" width="10.5546875" style="85" customWidth="1"/>
    <col min="11" max="11" width="73" style="85" customWidth="1"/>
    <col min="12" max="13" width="36.44140625" style="85" customWidth="1"/>
    <col min="14" max="14" width="21" style="85" customWidth="1"/>
    <col min="15" max="15" width="11.5546875" style="85"/>
    <col min="16" max="16" width="16.109375" style="85" bestFit="1" customWidth="1"/>
    <col min="17" max="16384" width="11.5546875" style="85"/>
  </cols>
  <sheetData>
    <row r="1" spans="1:17" ht="40.799999999999997">
      <c r="A1" s="85" t="s">
        <v>26</v>
      </c>
      <c r="B1" s="86"/>
      <c r="C1" s="87" t="s">
        <v>27</v>
      </c>
      <c r="D1" s="88"/>
      <c r="E1" s="89"/>
      <c r="F1" s="89"/>
      <c r="G1" s="88"/>
      <c r="H1" s="89"/>
      <c r="I1" s="89"/>
      <c r="J1" s="89"/>
      <c r="K1" s="89"/>
      <c r="L1" s="89"/>
      <c r="M1" s="89"/>
      <c r="N1" s="89"/>
      <c r="O1" s="89"/>
      <c r="P1" s="175">
        <v>45854</v>
      </c>
      <c r="Q1" s="90"/>
    </row>
    <row r="2" spans="1:17">
      <c r="B2" s="85"/>
      <c r="C2" s="91"/>
      <c r="F2" s="85"/>
      <c r="H2" s="93"/>
      <c r="I2" s="93"/>
    </row>
    <row r="3" spans="1:17" ht="20.399999999999999">
      <c r="B3" s="148" t="s">
        <v>40</v>
      </c>
      <c r="C3" s="149" t="s">
        <v>41</v>
      </c>
      <c r="D3" s="149" t="s">
        <v>42</v>
      </c>
      <c r="E3" s="150" t="s">
        <v>43</v>
      </c>
      <c r="F3" s="149" t="s">
        <v>44</v>
      </c>
      <c r="G3" s="149" t="s">
        <v>45</v>
      </c>
      <c r="H3" s="149" t="s">
        <v>46</v>
      </c>
      <c r="I3" s="149" t="s">
        <v>47</v>
      </c>
      <c r="J3" s="149" t="s">
        <v>48</v>
      </c>
      <c r="K3" s="149" t="s">
        <v>49</v>
      </c>
      <c r="L3" s="149" t="s">
        <v>50</v>
      </c>
      <c r="M3" s="149" t="s">
        <v>36</v>
      </c>
      <c r="N3" s="149" t="s">
        <v>51</v>
      </c>
      <c r="O3" s="149" t="s">
        <v>52</v>
      </c>
      <c r="P3" s="149" t="s">
        <v>53</v>
      </c>
      <c r="Q3" s="165" t="s">
        <v>54</v>
      </c>
    </row>
    <row r="4" spans="1:17" ht="50.1" customHeight="1">
      <c r="B4" s="151" t="s">
        <v>55</v>
      </c>
      <c r="C4" s="195" t="s">
        <v>56</v>
      </c>
      <c r="D4" s="196" t="s">
        <v>57</v>
      </c>
      <c r="E4" s="197" t="s">
        <v>58</v>
      </c>
      <c r="F4" s="198" t="s">
        <v>59</v>
      </c>
      <c r="G4" s="197" t="s">
        <v>60</v>
      </c>
      <c r="H4" s="199" t="s">
        <v>61</v>
      </c>
      <c r="I4" s="200"/>
      <c r="J4" s="197"/>
      <c r="K4" s="201"/>
      <c r="L4" s="201"/>
      <c r="M4" s="201"/>
      <c r="N4" s="201"/>
      <c r="O4" s="201"/>
      <c r="P4" s="197"/>
      <c r="Q4" s="152"/>
    </row>
    <row r="5" spans="1:17" ht="50.1" customHeight="1">
      <c r="B5" s="151" t="s">
        <v>55</v>
      </c>
      <c r="C5" s="202" t="s">
        <v>63</v>
      </c>
      <c r="D5" s="203" t="s">
        <v>64</v>
      </c>
      <c r="E5" s="204" t="s">
        <v>58</v>
      </c>
      <c r="F5" s="205" t="s">
        <v>65</v>
      </c>
      <c r="G5" s="204" t="s">
        <v>60</v>
      </c>
      <c r="H5" s="223" t="s">
        <v>61</v>
      </c>
      <c r="I5" s="206"/>
      <c r="J5" s="204"/>
      <c r="K5" s="207"/>
      <c r="L5" s="207"/>
      <c r="M5" s="207"/>
      <c r="N5" s="207"/>
      <c r="O5" s="207"/>
      <c r="P5" s="204"/>
      <c r="Q5" s="153"/>
    </row>
    <row r="6" spans="1:17" ht="50.1" customHeight="1">
      <c r="B6" s="151" t="s">
        <v>55</v>
      </c>
      <c r="C6" s="195" t="s">
        <v>66</v>
      </c>
      <c r="D6" s="196" t="s">
        <v>67</v>
      </c>
      <c r="E6" s="197" t="s">
        <v>58</v>
      </c>
      <c r="F6" s="208" t="s">
        <v>68</v>
      </c>
      <c r="G6" s="197" t="s">
        <v>60</v>
      </c>
      <c r="H6" s="199" t="s">
        <v>61</v>
      </c>
      <c r="I6" s="209"/>
      <c r="J6" s="197"/>
      <c r="K6" s="201"/>
      <c r="L6" s="201"/>
      <c r="M6" s="201"/>
      <c r="N6" s="201"/>
      <c r="O6" s="201"/>
      <c r="P6" s="197"/>
      <c r="Q6" s="152"/>
    </row>
    <row r="7" spans="1:17" ht="50.1" customHeight="1">
      <c r="B7" s="151" t="s">
        <v>55</v>
      </c>
      <c r="C7" s="202" t="s">
        <v>69</v>
      </c>
      <c r="D7" s="203" t="s">
        <v>70</v>
      </c>
      <c r="E7" s="204" t="s">
        <v>58</v>
      </c>
      <c r="F7" s="210" t="s">
        <v>71</v>
      </c>
      <c r="G7" s="204" t="s">
        <v>60</v>
      </c>
      <c r="H7" s="223" t="s">
        <v>61</v>
      </c>
      <c r="I7" s="206"/>
      <c r="J7" s="204"/>
      <c r="K7" s="207"/>
      <c r="L7" s="207"/>
      <c r="M7" s="207"/>
      <c r="N7" s="207"/>
      <c r="O7" s="207"/>
      <c r="P7" s="204"/>
      <c r="Q7" s="153"/>
    </row>
    <row r="8" spans="1:17" ht="50.1" customHeight="1">
      <c r="B8" s="151" t="s">
        <v>55</v>
      </c>
      <c r="C8" s="195" t="s">
        <v>72</v>
      </c>
      <c r="D8" s="196" t="s">
        <v>73</v>
      </c>
      <c r="E8" s="197" t="s">
        <v>58</v>
      </c>
      <c r="F8" s="208" t="s">
        <v>74</v>
      </c>
      <c r="G8" s="197" t="s">
        <v>60</v>
      </c>
      <c r="H8" s="199" t="s">
        <v>61</v>
      </c>
      <c r="I8" s="209"/>
      <c r="J8" s="197"/>
      <c r="K8" s="201"/>
      <c r="L8" s="201"/>
      <c r="M8" s="201"/>
      <c r="N8" s="201"/>
      <c r="O8" s="201"/>
      <c r="P8" s="197"/>
      <c r="Q8" s="152"/>
    </row>
    <row r="9" spans="1:17" ht="50.1" customHeight="1">
      <c r="B9" s="151" t="s">
        <v>55</v>
      </c>
      <c r="C9" s="202" t="s">
        <v>75</v>
      </c>
      <c r="D9" s="203" t="s">
        <v>76</v>
      </c>
      <c r="E9" s="204" t="s">
        <v>58</v>
      </c>
      <c r="F9" s="205" t="s">
        <v>77</v>
      </c>
      <c r="G9" s="204" t="s">
        <v>60</v>
      </c>
      <c r="H9" s="223" t="s">
        <v>61</v>
      </c>
      <c r="I9" s="206"/>
      <c r="J9" s="204"/>
      <c r="K9" s="207"/>
      <c r="L9" s="207"/>
      <c r="M9" s="207"/>
      <c r="N9" s="207"/>
      <c r="O9" s="207"/>
      <c r="P9" s="204"/>
      <c r="Q9" s="153"/>
    </row>
    <row r="10" spans="1:17" ht="50.1" customHeight="1">
      <c r="B10" s="151" t="s">
        <v>55</v>
      </c>
      <c r="C10" s="195" t="s">
        <v>78</v>
      </c>
      <c r="D10" s="196" t="s">
        <v>79</v>
      </c>
      <c r="E10" s="197" t="s">
        <v>58</v>
      </c>
      <c r="F10" s="208" t="s">
        <v>80</v>
      </c>
      <c r="G10" s="197" t="s">
        <v>60</v>
      </c>
      <c r="H10" s="199" t="s">
        <v>61</v>
      </c>
      <c r="I10" s="209"/>
      <c r="J10" s="197"/>
      <c r="K10" s="201"/>
      <c r="L10" s="201"/>
      <c r="M10" s="201"/>
      <c r="N10" s="201"/>
      <c r="O10" s="201"/>
      <c r="P10" s="197"/>
      <c r="Q10" s="152"/>
    </row>
    <row r="11" spans="1:17" ht="50.1" customHeight="1">
      <c r="B11" s="151" t="s">
        <v>55</v>
      </c>
      <c r="C11" s="202" t="s">
        <v>81</v>
      </c>
      <c r="D11" s="203" t="s">
        <v>82</v>
      </c>
      <c r="E11" s="204" t="s">
        <v>83</v>
      </c>
      <c r="F11" s="205" t="s">
        <v>84</v>
      </c>
      <c r="G11" s="204" t="s">
        <v>60</v>
      </c>
      <c r="H11" s="223" t="s">
        <v>61</v>
      </c>
      <c r="I11" s="206"/>
      <c r="J11" s="204"/>
      <c r="K11" s="207"/>
      <c r="L11" s="207"/>
      <c r="M11" s="207"/>
      <c r="N11" s="207"/>
      <c r="O11" s="207"/>
      <c r="P11" s="204"/>
      <c r="Q11" s="153"/>
    </row>
    <row r="12" spans="1:17" ht="50.1" customHeight="1">
      <c r="B12" s="151" t="s">
        <v>55</v>
      </c>
      <c r="C12" s="195" t="s">
        <v>85</v>
      </c>
      <c r="D12" s="196" t="s">
        <v>86</v>
      </c>
      <c r="E12" s="197" t="s">
        <v>58</v>
      </c>
      <c r="F12" s="198" t="s">
        <v>87</v>
      </c>
      <c r="G12" s="197" t="s">
        <v>60</v>
      </c>
      <c r="H12" s="199" t="s">
        <v>61</v>
      </c>
      <c r="I12" s="209"/>
      <c r="J12" s="197"/>
      <c r="K12" s="201"/>
      <c r="L12" s="201"/>
      <c r="M12" s="201"/>
      <c r="N12" s="201"/>
      <c r="O12" s="201"/>
      <c r="P12" s="197"/>
      <c r="Q12" s="152"/>
    </row>
    <row r="13" spans="1:17" ht="50.1" customHeight="1">
      <c r="B13" s="154" t="s">
        <v>88</v>
      </c>
      <c r="C13" s="211" t="s">
        <v>89</v>
      </c>
      <c r="D13" s="212" t="s">
        <v>90</v>
      </c>
      <c r="E13" s="213" t="s">
        <v>58</v>
      </c>
      <c r="F13" s="214" t="s">
        <v>91</v>
      </c>
      <c r="G13" s="213" t="s">
        <v>60</v>
      </c>
      <c r="H13" s="223" t="s">
        <v>61</v>
      </c>
      <c r="I13" s="216"/>
      <c r="J13" s="213"/>
      <c r="K13" s="217"/>
      <c r="L13" s="217"/>
      <c r="M13" s="217"/>
      <c r="N13" s="217"/>
      <c r="O13" s="217"/>
      <c r="P13" s="213"/>
      <c r="Q13" s="155"/>
    </row>
    <row r="14" spans="1:17" ht="50.1" customHeight="1">
      <c r="B14" s="154" t="s">
        <v>88</v>
      </c>
      <c r="C14" s="195" t="s">
        <v>92</v>
      </c>
      <c r="D14" s="196" t="s">
        <v>93</v>
      </c>
      <c r="E14" s="197" t="s">
        <v>58</v>
      </c>
      <c r="F14" s="198" t="s">
        <v>94</v>
      </c>
      <c r="G14" s="197" t="s">
        <v>60</v>
      </c>
      <c r="H14" s="199" t="s">
        <v>61</v>
      </c>
      <c r="I14" s="209"/>
      <c r="J14" s="197"/>
      <c r="K14" s="201"/>
      <c r="L14" s="201"/>
      <c r="M14" s="201"/>
      <c r="N14" s="201"/>
      <c r="O14" s="201"/>
      <c r="P14" s="197"/>
      <c r="Q14" s="152"/>
    </row>
    <row r="15" spans="1:17" ht="50.1" customHeight="1">
      <c r="B15" s="151" t="s">
        <v>95</v>
      </c>
      <c r="C15" s="211" t="s">
        <v>96</v>
      </c>
      <c r="D15" s="212" t="s">
        <v>97</v>
      </c>
      <c r="E15" s="213" t="s">
        <v>58</v>
      </c>
      <c r="F15" s="214" t="s">
        <v>98</v>
      </c>
      <c r="G15" s="213" t="s">
        <v>60</v>
      </c>
      <c r="H15" s="223" t="s">
        <v>61</v>
      </c>
      <c r="I15" s="216"/>
      <c r="J15" s="213"/>
      <c r="K15" s="217"/>
      <c r="L15" s="217"/>
      <c r="M15" s="217"/>
      <c r="N15" s="217"/>
      <c r="O15" s="217"/>
      <c r="P15" s="213"/>
      <c r="Q15" s="155"/>
    </row>
    <row r="16" spans="1:17" ht="50.1" customHeight="1">
      <c r="B16" s="151" t="s">
        <v>95</v>
      </c>
      <c r="C16" s="195" t="s">
        <v>99</v>
      </c>
      <c r="D16" s="196" t="s">
        <v>100</v>
      </c>
      <c r="E16" s="197" t="s">
        <v>83</v>
      </c>
      <c r="F16" s="208" t="s">
        <v>101</v>
      </c>
      <c r="G16" s="197" t="s">
        <v>60</v>
      </c>
      <c r="H16" s="199" t="s">
        <v>102</v>
      </c>
      <c r="I16" s="209"/>
      <c r="J16" s="197"/>
      <c r="K16" s="201"/>
      <c r="L16" s="201"/>
      <c r="M16" s="201"/>
      <c r="N16" s="201"/>
      <c r="O16" s="201"/>
      <c r="P16" s="197"/>
      <c r="Q16" s="152"/>
    </row>
    <row r="17" spans="2:17" ht="50.1" customHeight="1">
      <c r="B17" s="151" t="s">
        <v>95</v>
      </c>
      <c r="C17" s="211" t="s">
        <v>103</v>
      </c>
      <c r="D17" s="212" t="s">
        <v>104</v>
      </c>
      <c r="E17" s="213" t="s">
        <v>83</v>
      </c>
      <c r="F17" s="214" t="s">
        <v>105</v>
      </c>
      <c r="G17" s="213" t="s">
        <v>60</v>
      </c>
      <c r="H17" s="215" t="s">
        <v>102</v>
      </c>
      <c r="I17" s="216"/>
      <c r="J17" s="213"/>
      <c r="K17" s="217"/>
      <c r="L17" s="217"/>
      <c r="M17" s="217"/>
      <c r="N17" s="217"/>
      <c r="O17" s="217"/>
      <c r="P17" s="213"/>
      <c r="Q17" s="155"/>
    </row>
    <row r="18" spans="2:17" ht="50.1" customHeight="1">
      <c r="B18" s="154" t="s">
        <v>106</v>
      </c>
      <c r="C18" s="195" t="s">
        <v>107</v>
      </c>
      <c r="D18" s="196" t="s">
        <v>108</v>
      </c>
      <c r="E18" s="197" t="s">
        <v>58</v>
      </c>
      <c r="F18" s="208" t="s">
        <v>109</v>
      </c>
      <c r="G18" s="197" t="s">
        <v>60</v>
      </c>
      <c r="H18" s="199" t="s">
        <v>61</v>
      </c>
      <c r="I18" s="209"/>
      <c r="J18" s="197"/>
      <c r="K18" s="201"/>
      <c r="L18" s="201"/>
      <c r="M18" s="201"/>
      <c r="N18" s="201"/>
      <c r="O18" s="201"/>
      <c r="P18" s="197"/>
      <c r="Q18" s="152"/>
    </row>
    <row r="19" spans="2:17" ht="50.1" customHeight="1">
      <c r="B19" s="154" t="s">
        <v>106</v>
      </c>
      <c r="C19" s="202" t="s">
        <v>110</v>
      </c>
      <c r="D19" s="203" t="s">
        <v>111</v>
      </c>
      <c r="E19" s="204" t="s">
        <v>58</v>
      </c>
      <c r="F19" s="205" t="s">
        <v>112</v>
      </c>
      <c r="G19" s="204" t="s">
        <v>60</v>
      </c>
      <c r="H19" s="223" t="s">
        <v>61</v>
      </c>
      <c r="I19" s="206"/>
      <c r="J19" s="204"/>
      <c r="K19" s="207"/>
      <c r="L19" s="207"/>
      <c r="M19" s="207"/>
      <c r="N19" s="207"/>
      <c r="O19" s="207"/>
      <c r="P19" s="204"/>
      <c r="Q19" s="153"/>
    </row>
    <row r="20" spans="2:17" ht="50.1" customHeight="1">
      <c r="B20" s="154" t="s">
        <v>106</v>
      </c>
      <c r="C20" s="195" t="s">
        <v>113</v>
      </c>
      <c r="D20" s="196" t="s">
        <v>114</v>
      </c>
      <c r="E20" s="197" t="s">
        <v>58</v>
      </c>
      <c r="F20" s="208" t="s">
        <v>115</v>
      </c>
      <c r="G20" s="197" t="s">
        <v>60</v>
      </c>
      <c r="H20" s="199" t="s">
        <v>61</v>
      </c>
      <c r="I20" s="209"/>
      <c r="J20" s="197"/>
      <c r="K20" s="201"/>
      <c r="L20" s="201"/>
      <c r="M20" s="201"/>
      <c r="N20" s="201"/>
      <c r="O20" s="201"/>
      <c r="P20" s="197"/>
      <c r="Q20" s="152"/>
    </row>
    <row r="21" spans="2:17" ht="50.1" customHeight="1">
      <c r="B21" s="154" t="s">
        <v>106</v>
      </c>
      <c r="C21" s="202" t="s">
        <v>116</v>
      </c>
      <c r="D21" s="203" t="s">
        <v>117</v>
      </c>
      <c r="E21" s="204" t="s">
        <v>58</v>
      </c>
      <c r="F21" s="205" t="s">
        <v>118</v>
      </c>
      <c r="G21" s="204" t="s">
        <v>60</v>
      </c>
      <c r="H21" s="223" t="s">
        <v>61</v>
      </c>
      <c r="I21" s="206"/>
      <c r="J21" s="204"/>
      <c r="K21" s="207"/>
      <c r="L21" s="207"/>
      <c r="M21" s="207"/>
      <c r="N21" s="207"/>
      <c r="O21" s="207"/>
      <c r="P21" s="204"/>
      <c r="Q21" s="153"/>
    </row>
    <row r="22" spans="2:17" ht="50.1" customHeight="1">
      <c r="B22" s="154" t="s">
        <v>106</v>
      </c>
      <c r="C22" s="195" t="s">
        <v>119</v>
      </c>
      <c r="D22" s="196" t="s">
        <v>120</v>
      </c>
      <c r="E22" s="197" t="s">
        <v>83</v>
      </c>
      <c r="F22" s="208" t="s">
        <v>121</v>
      </c>
      <c r="G22" s="197" t="s">
        <v>60</v>
      </c>
      <c r="H22" s="223" t="s">
        <v>61</v>
      </c>
      <c r="I22" s="209"/>
      <c r="J22" s="197"/>
      <c r="K22" s="201"/>
      <c r="L22" s="201"/>
      <c r="M22" s="201"/>
      <c r="N22" s="201"/>
      <c r="O22" s="201"/>
      <c r="P22" s="197"/>
      <c r="Q22" s="152"/>
    </row>
    <row r="23" spans="2:17" ht="50.1" customHeight="1">
      <c r="B23" s="154" t="s">
        <v>106</v>
      </c>
      <c r="C23" s="202" t="s">
        <v>122</v>
      </c>
      <c r="D23" s="203" t="s">
        <v>123</v>
      </c>
      <c r="E23" s="204" t="s">
        <v>83</v>
      </c>
      <c r="F23" s="205" t="s">
        <v>124</v>
      </c>
      <c r="G23" s="204" t="s">
        <v>60</v>
      </c>
      <c r="H23" s="223" t="s">
        <v>61</v>
      </c>
      <c r="I23" s="206"/>
      <c r="J23" s="204"/>
      <c r="K23" s="207"/>
      <c r="L23" s="207"/>
      <c r="M23" s="207"/>
      <c r="N23" s="207"/>
      <c r="O23" s="207"/>
      <c r="P23" s="204"/>
      <c r="Q23" s="153"/>
    </row>
    <row r="24" spans="2:17" ht="50.1" customHeight="1">
      <c r="B24" s="154" t="s">
        <v>106</v>
      </c>
      <c r="C24" s="202" t="s">
        <v>125</v>
      </c>
      <c r="D24" s="203" t="s">
        <v>126</v>
      </c>
      <c r="E24" s="204" t="s">
        <v>58</v>
      </c>
      <c r="F24" s="205" t="s">
        <v>127</v>
      </c>
      <c r="G24" s="197" t="s">
        <v>60</v>
      </c>
      <c r="H24" s="199" t="s">
        <v>61</v>
      </c>
      <c r="I24" s="209"/>
      <c r="J24" s="197"/>
      <c r="K24" s="201"/>
      <c r="L24" s="201"/>
      <c r="M24" s="201"/>
      <c r="N24" s="201"/>
      <c r="O24" s="201"/>
      <c r="P24" s="197"/>
      <c r="Q24" s="152"/>
    </row>
    <row r="25" spans="2:17" ht="50.1" customHeight="1">
      <c r="B25" s="154" t="s">
        <v>106</v>
      </c>
      <c r="C25" s="202" t="s">
        <v>128</v>
      </c>
      <c r="D25" s="203" t="s">
        <v>129</v>
      </c>
      <c r="E25" s="204" t="s">
        <v>58</v>
      </c>
      <c r="F25" s="210" t="s">
        <v>130</v>
      </c>
      <c r="G25" s="204" t="s">
        <v>60</v>
      </c>
      <c r="H25" s="223" t="s">
        <v>61</v>
      </c>
      <c r="I25" s="206"/>
      <c r="J25" s="204"/>
      <c r="K25" s="207"/>
      <c r="L25" s="207"/>
      <c r="M25" s="207"/>
      <c r="N25" s="207"/>
      <c r="O25" s="207"/>
      <c r="P25" s="204"/>
      <c r="Q25" s="153"/>
    </row>
    <row r="26" spans="2:17" ht="50.1" customHeight="1">
      <c r="B26" s="154" t="s">
        <v>106</v>
      </c>
      <c r="C26" s="195" t="s">
        <v>131</v>
      </c>
      <c r="D26" s="196" t="s">
        <v>132</v>
      </c>
      <c r="E26" s="197" t="s">
        <v>58</v>
      </c>
      <c r="F26" s="198" t="s">
        <v>133</v>
      </c>
      <c r="G26" s="197" t="s">
        <v>60</v>
      </c>
      <c r="H26" s="223" t="s">
        <v>61</v>
      </c>
      <c r="I26" s="209"/>
      <c r="J26" s="197"/>
      <c r="K26" s="201"/>
      <c r="L26" s="201"/>
      <c r="M26" s="201"/>
      <c r="N26" s="201"/>
      <c r="O26" s="201"/>
      <c r="P26" s="197"/>
      <c r="Q26" s="152"/>
    </row>
    <row r="27" spans="2:17" ht="50.1" customHeight="1">
      <c r="B27" s="154" t="s">
        <v>106</v>
      </c>
      <c r="C27" s="211" t="s">
        <v>134</v>
      </c>
      <c r="D27" s="212" t="s">
        <v>135</v>
      </c>
      <c r="E27" s="213" t="s">
        <v>58</v>
      </c>
      <c r="F27" s="218" t="s">
        <v>136</v>
      </c>
      <c r="G27" s="213" t="s">
        <v>60</v>
      </c>
      <c r="H27" s="223" t="s">
        <v>61</v>
      </c>
      <c r="I27" s="216"/>
      <c r="J27" s="213"/>
      <c r="K27" s="217"/>
      <c r="L27" s="217"/>
      <c r="M27" s="217"/>
      <c r="N27" s="217"/>
      <c r="O27" s="217"/>
      <c r="P27" s="213"/>
      <c r="Q27" s="155"/>
    </row>
    <row r="28" spans="2:17" ht="50.1" customHeight="1">
      <c r="B28" s="154" t="s">
        <v>106</v>
      </c>
      <c r="C28" s="195" t="s">
        <v>137</v>
      </c>
      <c r="D28" s="196" t="s">
        <v>138</v>
      </c>
      <c r="E28" s="197" t="s">
        <v>58</v>
      </c>
      <c r="F28" s="198" t="s">
        <v>139</v>
      </c>
      <c r="G28" s="197" t="s">
        <v>60</v>
      </c>
      <c r="H28" s="199" t="s">
        <v>61</v>
      </c>
      <c r="I28" s="209"/>
      <c r="J28" s="197"/>
      <c r="K28" s="201"/>
      <c r="L28" s="201"/>
      <c r="M28" s="201"/>
      <c r="N28" s="201"/>
      <c r="O28" s="201"/>
      <c r="P28" s="197"/>
      <c r="Q28" s="152"/>
    </row>
    <row r="29" spans="2:17" ht="50.1" customHeight="1">
      <c r="B29" s="154" t="s">
        <v>106</v>
      </c>
      <c r="C29" s="211" t="s">
        <v>140</v>
      </c>
      <c r="D29" s="212" t="s">
        <v>141</v>
      </c>
      <c r="E29" s="213" t="s">
        <v>58</v>
      </c>
      <c r="F29" s="214" t="s">
        <v>142</v>
      </c>
      <c r="G29" s="213" t="s">
        <v>60</v>
      </c>
      <c r="H29" s="223" t="s">
        <v>61</v>
      </c>
      <c r="I29" s="216"/>
      <c r="J29" s="213"/>
      <c r="K29" s="217"/>
      <c r="L29" s="217"/>
      <c r="M29" s="217"/>
      <c r="N29" s="217"/>
      <c r="O29" s="217"/>
      <c r="P29" s="213"/>
      <c r="Q29" s="155"/>
    </row>
    <row r="30" spans="2:17" ht="50.1" customHeight="1">
      <c r="B30" s="154" t="s">
        <v>106</v>
      </c>
      <c r="C30" s="195" t="s">
        <v>143</v>
      </c>
      <c r="D30" s="196" t="s">
        <v>144</v>
      </c>
      <c r="E30" s="197" t="s">
        <v>58</v>
      </c>
      <c r="F30" s="208" t="s">
        <v>145</v>
      </c>
      <c r="G30" s="197" t="s">
        <v>60</v>
      </c>
      <c r="H30" s="223" t="s">
        <v>61</v>
      </c>
      <c r="I30" s="209"/>
      <c r="J30" s="197"/>
      <c r="K30" s="201"/>
      <c r="L30" s="201"/>
      <c r="M30" s="201"/>
      <c r="N30" s="201"/>
      <c r="O30" s="201"/>
      <c r="P30" s="197"/>
      <c r="Q30" s="152"/>
    </row>
    <row r="31" spans="2:17" ht="50.1" customHeight="1">
      <c r="B31" s="151" t="s">
        <v>146</v>
      </c>
      <c r="C31" s="211" t="s">
        <v>147</v>
      </c>
      <c r="D31" s="212" t="s">
        <v>148</v>
      </c>
      <c r="E31" s="213" t="s">
        <v>58</v>
      </c>
      <c r="F31" s="214" t="s">
        <v>149</v>
      </c>
      <c r="G31" s="213" t="s">
        <v>60</v>
      </c>
      <c r="H31" s="223" t="s">
        <v>61</v>
      </c>
      <c r="I31" s="216"/>
      <c r="J31" s="213"/>
      <c r="K31" s="217"/>
      <c r="L31" s="217"/>
      <c r="M31" s="217"/>
      <c r="N31" s="217"/>
      <c r="O31" s="217"/>
      <c r="P31" s="213"/>
      <c r="Q31" s="155"/>
    </row>
    <row r="32" spans="2:17" ht="50.1" customHeight="1">
      <c r="B32" s="151" t="s">
        <v>146</v>
      </c>
      <c r="C32" s="195" t="s">
        <v>150</v>
      </c>
      <c r="D32" s="196" t="s">
        <v>151</v>
      </c>
      <c r="E32" s="197" t="s">
        <v>58</v>
      </c>
      <c r="F32" s="198" t="s">
        <v>152</v>
      </c>
      <c r="G32" s="197" t="s">
        <v>60</v>
      </c>
      <c r="H32" s="199" t="s">
        <v>61</v>
      </c>
      <c r="I32" s="209"/>
      <c r="J32" s="197"/>
      <c r="K32" s="201"/>
      <c r="L32" s="201"/>
      <c r="M32" s="201"/>
      <c r="N32" s="201"/>
      <c r="O32" s="201"/>
      <c r="P32" s="197"/>
      <c r="Q32" s="152"/>
    </row>
    <row r="33" spans="2:17" ht="50.1" customHeight="1">
      <c r="B33" s="151" t="s">
        <v>146</v>
      </c>
      <c r="C33" s="211" t="s">
        <v>153</v>
      </c>
      <c r="D33" s="219" t="s">
        <v>154</v>
      </c>
      <c r="E33" s="213" t="s">
        <v>58</v>
      </c>
      <c r="F33" s="218" t="s">
        <v>155</v>
      </c>
      <c r="G33" s="213" t="s">
        <v>60</v>
      </c>
      <c r="H33" s="223" t="s">
        <v>61</v>
      </c>
      <c r="I33" s="216"/>
      <c r="J33" s="213"/>
      <c r="K33" s="217"/>
      <c r="L33" s="217"/>
      <c r="M33" s="217"/>
      <c r="N33" s="217"/>
      <c r="O33" s="217"/>
      <c r="P33" s="213"/>
      <c r="Q33" s="155"/>
    </row>
    <row r="34" spans="2:17" ht="50.1" customHeight="1">
      <c r="B34" s="151" t="s">
        <v>146</v>
      </c>
      <c r="C34" s="195" t="s">
        <v>156</v>
      </c>
      <c r="D34" s="196" t="s">
        <v>157</v>
      </c>
      <c r="E34" s="197" t="s">
        <v>58</v>
      </c>
      <c r="F34" s="198" t="s">
        <v>158</v>
      </c>
      <c r="G34" s="197" t="s">
        <v>60</v>
      </c>
      <c r="H34" s="223" t="s">
        <v>61</v>
      </c>
      <c r="I34" s="209"/>
      <c r="J34" s="197"/>
      <c r="K34" s="201"/>
      <c r="L34" s="201"/>
      <c r="M34" s="201"/>
      <c r="N34" s="201"/>
      <c r="O34" s="201"/>
      <c r="P34" s="197"/>
      <c r="Q34" s="152"/>
    </row>
    <row r="35" spans="2:17" ht="50.1" customHeight="1">
      <c r="B35" s="151" t="s">
        <v>146</v>
      </c>
      <c r="C35" s="202" t="s">
        <v>159</v>
      </c>
      <c r="D35" s="212" t="s">
        <v>160</v>
      </c>
      <c r="E35" s="213" t="s">
        <v>58</v>
      </c>
      <c r="F35" s="214" t="s">
        <v>161</v>
      </c>
      <c r="G35" s="204" t="s">
        <v>60</v>
      </c>
      <c r="H35" s="223" t="s">
        <v>61</v>
      </c>
      <c r="I35" s="206"/>
      <c r="J35" s="204"/>
      <c r="K35" s="207"/>
      <c r="L35" s="207"/>
      <c r="M35" s="207"/>
      <c r="N35" s="207"/>
      <c r="O35" s="207"/>
      <c r="P35" s="204"/>
      <c r="Q35" s="153"/>
    </row>
    <row r="36" spans="2:17" ht="50.1" customHeight="1">
      <c r="B36" s="151" t="s">
        <v>146</v>
      </c>
      <c r="C36" s="195" t="s">
        <v>162</v>
      </c>
      <c r="D36" s="196" t="s">
        <v>163</v>
      </c>
      <c r="E36" s="197" t="s">
        <v>58</v>
      </c>
      <c r="F36" s="198" t="s">
        <v>164</v>
      </c>
      <c r="G36" s="197" t="s">
        <v>60</v>
      </c>
      <c r="H36" s="199" t="s">
        <v>61</v>
      </c>
      <c r="I36" s="209"/>
      <c r="J36" s="197"/>
      <c r="K36" s="201"/>
      <c r="L36" s="201"/>
      <c r="M36" s="201"/>
      <c r="N36" s="201"/>
      <c r="O36" s="201"/>
      <c r="P36" s="197"/>
      <c r="Q36" s="152"/>
    </row>
    <row r="37" spans="2:17" ht="50.1" customHeight="1">
      <c r="B37" s="151" t="s">
        <v>146</v>
      </c>
      <c r="C37" s="211" t="s">
        <v>165</v>
      </c>
      <c r="D37" s="212" t="s">
        <v>166</v>
      </c>
      <c r="E37" s="213" t="s">
        <v>58</v>
      </c>
      <c r="F37" s="214" t="s">
        <v>167</v>
      </c>
      <c r="G37" s="213" t="s">
        <v>60</v>
      </c>
      <c r="H37" s="223" t="s">
        <v>61</v>
      </c>
      <c r="I37" s="216"/>
      <c r="J37" s="213"/>
      <c r="K37" s="217"/>
      <c r="L37" s="217"/>
      <c r="M37" s="217"/>
      <c r="N37" s="217"/>
      <c r="O37" s="217"/>
      <c r="P37" s="213"/>
      <c r="Q37" s="155"/>
    </row>
    <row r="38" spans="2:17" ht="50.1" customHeight="1">
      <c r="B38" s="151" t="s">
        <v>146</v>
      </c>
      <c r="C38" s="195" t="s">
        <v>168</v>
      </c>
      <c r="D38" s="196" t="s">
        <v>169</v>
      </c>
      <c r="E38" s="197" t="s">
        <v>58</v>
      </c>
      <c r="F38" s="208" t="s">
        <v>170</v>
      </c>
      <c r="G38" s="197" t="s">
        <v>60</v>
      </c>
      <c r="H38" s="223" t="s">
        <v>61</v>
      </c>
      <c r="I38" s="209"/>
      <c r="J38" s="197"/>
      <c r="K38" s="201"/>
      <c r="L38" s="201"/>
      <c r="M38" s="201"/>
      <c r="N38" s="201"/>
      <c r="O38" s="201"/>
      <c r="P38" s="197"/>
      <c r="Q38" s="152"/>
    </row>
    <row r="39" spans="2:17" ht="50.1" customHeight="1">
      <c r="B39" s="154" t="s">
        <v>171</v>
      </c>
      <c r="C39" s="211" t="s">
        <v>172</v>
      </c>
      <c r="D39" s="212" t="s">
        <v>173</v>
      </c>
      <c r="E39" s="213" t="s">
        <v>58</v>
      </c>
      <c r="F39" s="214" t="s">
        <v>174</v>
      </c>
      <c r="G39" s="213" t="s">
        <v>60</v>
      </c>
      <c r="H39" s="215" t="s">
        <v>175</v>
      </c>
      <c r="I39" s="216"/>
      <c r="J39" s="213"/>
      <c r="K39" s="217"/>
      <c r="L39" s="217"/>
      <c r="M39" s="217"/>
      <c r="N39" s="217"/>
      <c r="O39" s="217" t="s">
        <v>402</v>
      </c>
      <c r="P39" s="213"/>
      <c r="Q39" s="155"/>
    </row>
    <row r="40" spans="2:17" ht="50.1" customHeight="1">
      <c r="B40" s="154" t="s">
        <v>171</v>
      </c>
      <c r="C40" s="195" t="s">
        <v>179</v>
      </c>
      <c r="D40" s="221" t="s">
        <v>180</v>
      </c>
      <c r="E40" s="197" t="s">
        <v>58</v>
      </c>
      <c r="F40" s="198" t="s">
        <v>181</v>
      </c>
      <c r="G40" s="197" t="s">
        <v>60</v>
      </c>
      <c r="H40" s="199" t="s">
        <v>102</v>
      </c>
      <c r="I40" s="209"/>
      <c r="J40" s="197"/>
      <c r="K40" s="201"/>
      <c r="L40" s="201"/>
      <c r="M40" s="201"/>
      <c r="N40" s="201"/>
      <c r="O40" s="201"/>
      <c r="P40" s="197"/>
      <c r="Q40" s="152"/>
    </row>
    <row r="41" spans="2:17" ht="84" customHeight="1">
      <c r="B41" s="151" t="s">
        <v>182</v>
      </c>
      <c r="C41" s="211" t="s">
        <v>183</v>
      </c>
      <c r="D41" s="212" t="s">
        <v>184</v>
      </c>
      <c r="E41" s="213" t="s">
        <v>58</v>
      </c>
      <c r="F41" s="218" t="s">
        <v>185</v>
      </c>
      <c r="G41" s="213" t="s">
        <v>60</v>
      </c>
      <c r="H41" s="215" t="s">
        <v>175</v>
      </c>
      <c r="I41" s="222"/>
      <c r="J41" s="213"/>
      <c r="K41" s="225" t="s">
        <v>427</v>
      </c>
      <c r="L41" s="217"/>
      <c r="M41" s="217"/>
      <c r="N41" s="217"/>
      <c r="O41" s="217"/>
      <c r="P41" s="213" t="s">
        <v>177</v>
      </c>
      <c r="Q41" s="155" t="s">
        <v>178</v>
      </c>
    </row>
    <row r="42" spans="2:17" ht="50.1" customHeight="1">
      <c r="B42" s="151" t="s">
        <v>182</v>
      </c>
      <c r="C42" s="195" t="s">
        <v>186</v>
      </c>
      <c r="D42" s="196" t="s">
        <v>187</v>
      </c>
      <c r="E42" s="197" t="s">
        <v>58</v>
      </c>
      <c r="F42" s="208" t="s">
        <v>188</v>
      </c>
      <c r="G42" s="197" t="s">
        <v>60</v>
      </c>
      <c r="H42" s="199" t="s">
        <v>61</v>
      </c>
      <c r="I42" s="209"/>
      <c r="J42" s="197"/>
      <c r="K42" s="201"/>
      <c r="L42" s="201"/>
      <c r="M42" s="201"/>
      <c r="N42" s="201"/>
      <c r="O42" s="201"/>
      <c r="P42" s="197"/>
      <c r="Q42" s="152"/>
    </row>
    <row r="43" spans="2:17" ht="50.1" customHeight="1">
      <c r="B43" s="151" t="s">
        <v>182</v>
      </c>
      <c r="C43" s="211" t="s">
        <v>189</v>
      </c>
      <c r="D43" s="212" t="s">
        <v>190</v>
      </c>
      <c r="E43" s="213" t="s">
        <v>58</v>
      </c>
      <c r="F43" s="210" t="s">
        <v>191</v>
      </c>
      <c r="G43" s="213" t="s">
        <v>60</v>
      </c>
      <c r="H43" s="215" t="s">
        <v>102</v>
      </c>
      <c r="I43" s="216"/>
      <c r="J43" s="213"/>
      <c r="K43" s="207"/>
      <c r="L43" s="217"/>
      <c r="M43" s="217"/>
      <c r="N43" s="217"/>
      <c r="O43" s="217"/>
      <c r="P43" s="213"/>
      <c r="Q43" s="155"/>
    </row>
    <row r="44" spans="2:17" ht="50.1" customHeight="1">
      <c r="B44" s="151" t="s">
        <v>182</v>
      </c>
      <c r="C44" s="195" t="s">
        <v>192</v>
      </c>
      <c r="D44" s="196" t="s">
        <v>193</v>
      </c>
      <c r="E44" s="197" t="s">
        <v>58</v>
      </c>
      <c r="F44" s="208" t="s">
        <v>194</v>
      </c>
      <c r="G44" s="197" t="s">
        <v>60</v>
      </c>
      <c r="H44" s="199" t="s">
        <v>61</v>
      </c>
      <c r="I44" s="209"/>
      <c r="J44" s="197"/>
      <c r="K44" s="201"/>
      <c r="L44" s="201"/>
      <c r="M44" s="201"/>
      <c r="N44" s="201"/>
      <c r="O44" s="201"/>
      <c r="P44" s="197"/>
      <c r="Q44" s="152"/>
    </row>
    <row r="45" spans="2:17" ht="50.1" customHeight="1">
      <c r="B45" s="151" t="s">
        <v>182</v>
      </c>
      <c r="C45" s="211" t="s">
        <v>195</v>
      </c>
      <c r="D45" s="212" t="s">
        <v>196</v>
      </c>
      <c r="E45" s="213" t="s">
        <v>83</v>
      </c>
      <c r="F45" s="214" t="s">
        <v>197</v>
      </c>
      <c r="G45" s="213" t="s">
        <v>60</v>
      </c>
      <c r="H45" s="215" t="s">
        <v>61</v>
      </c>
      <c r="I45" s="216"/>
      <c r="J45" s="213"/>
      <c r="K45" s="217"/>
      <c r="L45" s="217"/>
      <c r="M45" s="217"/>
      <c r="N45" s="217"/>
      <c r="O45" s="217"/>
      <c r="P45" s="213"/>
      <c r="Q45" s="155"/>
    </row>
    <row r="46" spans="2:17" ht="50.1" customHeight="1">
      <c r="B46" s="154" t="s">
        <v>198</v>
      </c>
      <c r="C46" s="195" t="s">
        <v>199</v>
      </c>
      <c r="D46" s="196" t="s">
        <v>200</v>
      </c>
      <c r="E46" s="195" t="s">
        <v>58</v>
      </c>
      <c r="F46" s="198" t="s">
        <v>201</v>
      </c>
      <c r="G46" s="197" t="s">
        <v>60</v>
      </c>
      <c r="H46" s="199" t="s">
        <v>61</v>
      </c>
      <c r="I46" s="209"/>
      <c r="J46" s="197"/>
      <c r="K46" s="201"/>
      <c r="L46" s="201"/>
      <c r="M46" s="201"/>
      <c r="N46" s="201"/>
      <c r="O46" s="201"/>
      <c r="P46" s="197"/>
      <c r="Q46" s="152"/>
    </row>
    <row r="47" spans="2:17" ht="50.1" customHeight="1">
      <c r="B47" s="154" t="s">
        <v>198</v>
      </c>
      <c r="C47" s="202" t="s">
        <v>202</v>
      </c>
      <c r="D47" s="219" t="s">
        <v>203</v>
      </c>
      <c r="E47" s="211" t="s">
        <v>58</v>
      </c>
      <c r="F47" s="214" t="s">
        <v>204</v>
      </c>
      <c r="G47" s="204" t="s">
        <v>60</v>
      </c>
      <c r="H47" s="223" t="s">
        <v>61</v>
      </c>
      <c r="I47" s="206"/>
      <c r="J47" s="204"/>
      <c r="K47" s="207"/>
      <c r="L47" s="207"/>
      <c r="M47" s="207"/>
      <c r="N47" s="207"/>
      <c r="O47" s="207"/>
      <c r="P47" s="204"/>
      <c r="Q47" s="153"/>
    </row>
    <row r="48" spans="2:17" ht="50.1" customHeight="1">
      <c r="B48" s="154" t="s">
        <v>198</v>
      </c>
      <c r="C48" s="195" t="s">
        <v>205</v>
      </c>
      <c r="D48" s="196" t="s">
        <v>206</v>
      </c>
      <c r="E48" s="195" t="s">
        <v>58</v>
      </c>
      <c r="F48" s="208" t="s">
        <v>207</v>
      </c>
      <c r="G48" s="197" t="s">
        <v>60</v>
      </c>
      <c r="H48" s="199" t="s">
        <v>102</v>
      </c>
      <c r="I48" s="209"/>
      <c r="J48" s="197"/>
      <c r="K48" s="201"/>
      <c r="L48" s="201"/>
      <c r="M48" s="201"/>
      <c r="N48" s="201"/>
      <c r="O48" s="201"/>
      <c r="P48" s="197"/>
      <c r="Q48" s="152"/>
    </row>
    <row r="49" spans="2:17" ht="50.1" customHeight="1">
      <c r="B49" s="154" t="s">
        <v>198</v>
      </c>
      <c r="C49" s="202" t="s">
        <v>208</v>
      </c>
      <c r="D49" s="212" t="s">
        <v>209</v>
      </c>
      <c r="E49" s="211" t="s">
        <v>58</v>
      </c>
      <c r="F49" s="218" t="s">
        <v>210</v>
      </c>
      <c r="G49" s="204" t="s">
        <v>60</v>
      </c>
      <c r="H49" s="223" t="s">
        <v>102</v>
      </c>
      <c r="I49" s="206"/>
      <c r="J49" s="204"/>
      <c r="K49" s="207"/>
      <c r="L49" s="207"/>
      <c r="M49" s="207"/>
      <c r="N49" s="207"/>
      <c r="O49" s="207"/>
      <c r="P49" s="204"/>
      <c r="Q49" s="153"/>
    </row>
    <row r="50" spans="2:17" ht="50.1" customHeight="1">
      <c r="B50" s="154" t="s">
        <v>198</v>
      </c>
      <c r="C50" s="195" t="s">
        <v>211</v>
      </c>
      <c r="D50" s="196" t="s">
        <v>212</v>
      </c>
      <c r="E50" s="195" t="s">
        <v>58</v>
      </c>
      <c r="F50" s="198" t="s">
        <v>213</v>
      </c>
      <c r="G50" s="197" t="s">
        <v>60</v>
      </c>
      <c r="H50" s="199" t="s">
        <v>102</v>
      </c>
      <c r="I50" s="209"/>
      <c r="J50" s="197"/>
      <c r="K50" s="201"/>
      <c r="L50" s="201"/>
      <c r="M50" s="201"/>
      <c r="N50" s="201"/>
      <c r="O50" s="201"/>
      <c r="P50" s="197"/>
      <c r="Q50" s="152"/>
    </row>
    <row r="51" spans="2:17" ht="95.25" customHeight="1">
      <c r="B51" s="154" t="s">
        <v>198</v>
      </c>
      <c r="C51" s="202" t="s">
        <v>214</v>
      </c>
      <c r="D51" s="212" t="s">
        <v>215</v>
      </c>
      <c r="E51" s="211" t="s">
        <v>58</v>
      </c>
      <c r="F51" s="214" t="s">
        <v>216</v>
      </c>
      <c r="G51" s="204" t="s">
        <v>60</v>
      </c>
      <c r="H51" s="223" t="s">
        <v>102</v>
      </c>
      <c r="I51" s="206"/>
      <c r="J51" s="204"/>
      <c r="K51" s="225" t="s">
        <v>428</v>
      </c>
      <c r="L51" s="207"/>
      <c r="M51" s="207"/>
      <c r="N51" s="207"/>
      <c r="O51" s="207"/>
      <c r="P51" s="204"/>
      <c r="Q51" s="153"/>
    </row>
    <row r="52" spans="2:17" ht="50.1" customHeight="1">
      <c r="B52" s="154" t="s">
        <v>198</v>
      </c>
      <c r="C52" s="195" t="s">
        <v>217</v>
      </c>
      <c r="D52" s="208" t="s">
        <v>218</v>
      </c>
      <c r="E52" s="195" t="s">
        <v>83</v>
      </c>
      <c r="F52" s="208" t="s">
        <v>219</v>
      </c>
      <c r="G52" s="197" t="s">
        <v>60</v>
      </c>
      <c r="H52" s="199" t="s">
        <v>61</v>
      </c>
      <c r="I52" s="209"/>
      <c r="J52" s="197"/>
      <c r="K52" s="201"/>
      <c r="L52" s="201"/>
      <c r="M52" s="201"/>
      <c r="N52" s="201"/>
      <c r="O52" s="201"/>
      <c r="P52" s="197"/>
      <c r="Q52" s="152"/>
    </row>
    <row r="53" spans="2:17" ht="50.1" customHeight="1">
      <c r="B53" s="154" t="s">
        <v>198</v>
      </c>
      <c r="C53" s="211" t="s">
        <v>220</v>
      </c>
      <c r="D53" s="218" t="s">
        <v>221</v>
      </c>
      <c r="E53" s="211" t="s">
        <v>83</v>
      </c>
      <c r="F53" s="214" t="s">
        <v>222</v>
      </c>
      <c r="G53" s="213" t="s">
        <v>60</v>
      </c>
      <c r="H53" s="215" t="s">
        <v>61</v>
      </c>
      <c r="I53" s="216"/>
      <c r="J53" s="213"/>
      <c r="K53" s="217"/>
      <c r="L53" s="217"/>
      <c r="M53" s="217"/>
      <c r="N53" s="217"/>
      <c r="O53" s="217"/>
      <c r="P53" s="213"/>
      <c r="Q53" s="155"/>
    </row>
    <row r="54" spans="2:17" ht="50.1" customHeight="1">
      <c r="B54" s="154" t="s">
        <v>198</v>
      </c>
      <c r="C54" s="195" t="s">
        <v>223</v>
      </c>
      <c r="D54" s="208" t="s">
        <v>224</v>
      </c>
      <c r="E54" s="195" t="s">
        <v>58</v>
      </c>
      <c r="F54" s="198" t="s">
        <v>225</v>
      </c>
      <c r="G54" s="197" t="s">
        <v>60</v>
      </c>
      <c r="H54" s="199" t="s">
        <v>175</v>
      </c>
      <c r="I54" s="209"/>
      <c r="J54" s="197"/>
      <c r="K54" s="201"/>
      <c r="L54" s="201"/>
      <c r="M54" s="201"/>
      <c r="N54" s="201"/>
      <c r="O54" s="201" t="s">
        <v>402</v>
      </c>
      <c r="P54" s="197"/>
      <c r="Q54" s="152"/>
    </row>
    <row r="55" spans="2:17" ht="50.1" customHeight="1">
      <c r="B55" s="154" t="s">
        <v>198</v>
      </c>
      <c r="C55" s="211" t="s">
        <v>228</v>
      </c>
      <c r="D55" s="218" t="s">
        <v>229</v>
      </c>
      <c r="E55" s="211" t="s">
        <v>58</v>
      </c>
      <c r="F55" s="214" t="s">
        <v>230</v>
      </c>
      <c r="G55" s="213" t="s">
        <v>60</v>
      </c>
      <c r="H55" s="215" t="s">
        <v>61</v>
      </c>
      <c r="I55" s="216"/>
      <c r="J55" s="213"/>
      <c r="K55" s="217"/>
      <c r="L55" s="217"/>
      <c r="M55" s="217"/>
      <c r="N55" s="217"/>
      <c r="O55" s="217"/>
      <c r="P55" s="213"/>
      <c r="Q55" s="155"/>
    </row>
    <row r="56" spans="2:17" ht="50.1" customHeight="1">
      <c r="B56" s="151" t="s">
        <v>231</v>
      </c>
      <c r="C56" s="195" t="s">
        <v>232</v>
      </c>
      <c r="D56" s="208" t="s">
        <v>233</v>
      </c>
      <c r="E56" s="195" t="s">
        <v>58</v>
      </c>
      <c r="F56" s="198" t="s">
        <v>234</v>
      </c>
      <c r="G56" s="197" t="s">
        <v>60</v>
      </c>
      <c r="H56" s="199" t="s">
        <v>102</v>
      </c>
      <c r="I56" s="209"/>
      <c r="J56" s="197"/>
      <c r="K56" s="201"/>
      <c r="L56" s="201"/>
      <c r="M56" s="201"/>
      <c r="N56" s="201"/>
      <c r="O56" s="201"/>
      <c r="P56" s="197"/>
      <c r="Q56" s="152"/>
    </row>
    <row r="57" spans="2:17" ht="51.75" customHeight="1">
      <c r="B57" s="151" t="s">
        <v>231</v>
      </c>
      <c r="C57" s="202" t="s">
        <v>235</v>
      </c>
      <c r="D57" s="210" t="s">
        <v>236</v>
      </c>
      <c r="E57" s="202" t="s">
        <v>58</v>
      </c>
      <c r="F57" s="205" t="s">
        <v>237</v>
      </c>
      <c r="G57" s="204" t="s">
        <v>60</v>
      </c>
      <c r="H57" s="223" t="s">
        <v>175</v>
      </c>
      <c r="I57" s="206"/>
      <c r="J57" s="204"/>
      <c r="K57" s="207"/>
      <c r="L57" s="207"/>
      <c r="M57" s="207"/>
      <c r="N57" s="207"/>
      <c r="O57" s="207" t="s">
        <v>402</v>
      </c>
      <c r="P57" s="204"/>
      <c r="Q57" s="153"/>
    </row>
    <row r="58" spans="2:17" ht="50.1" customHeight="1">
      <c r="B58" s="151" t="s">
        <v>231</v>
      </c>
      <c r="C58" s="195" t="s">
        <v>239</v>
      </c>
      <c r="D58" s="208" t="s">
        <v>240</v>
      </c>
      <c r="E58" s="195" t="s">
        <v>58</v>
      </c>
      <c r="F58" s="198" t="s">
        <v>241</v>
      </c>
      <c r="G58" s="197" t="s">
        <v>60</v>
      </c>
      <c r="H58" s="199" t="s">
        <v>102</v>
      </c>
      <c r="I58" s="209"/>
      <c r="J58" s="197"/>
      <c r="K58" s="201"/>
      <c r="L58" s="201"/>
      <c r="M58" s="201"/>
      <c r="N58" s="201"/>
      <c r="O58" s="201"/>
      <c r="P58" s="197"/>
      <c r="Q58" s="152"/>
    </row>
    <row r="59" spans="2:17" ht="50.1" customHeight="1">
      <c r="B59" s="151" t="s">
        <v>231</v>
      </c>
      <c r="C59" s="202" t="s">
        <v>242</v>
      </c>
      <c r="D59" s="210" t="s">
        <v>243</v>
      </c>
      <c r="E59" s="202" t="s">
        <v>58</v>
      </c>
      <c r="F59" s="205" t="s">
        <v>244</v>
      </c>
      <c r="G59" s="204" t="s">
        <v>60</v>
      </c>
      <c r="H59" s="223" t="s">
        <v>61</v>
      </c>
      <c r="I59" s="206"/>
      <c r="J59" s="204"/>
      <c r="K59" s="207"/>
      <c r="L59" s="207"/>
      <c r="M59" s="207"/>
      <c r="N59" s="207"/>
      <c r="O59" s="207"/>
      <c r="P59" s="204"/>
      <c r="Q59" s="153"/>
    </row>
    <row r="60" spans="2:17" ht="50.1" customHeight="1">
      <c r="B60" s="154" t="s">
        <v>245</v>
      </c>
      <c r="C60" s="195" t="s">
        <v>246</v>
      </c>
      <c r="D60" s="208" t="s">
        <v>247</v>
      </c>
      <c r="E60" s="195" t="s">
        <v>58</v>
      </c>
      <c r="F60" s="198" t="s">
        <v>248</v>
      </c>
      <c r="G60" s="197" t="s">
        <v>60</v>
      </c>
      <c r="H60" s="199" t="s">
        <v>102</v>
      </c>
      <c r="I60" s="209"/>
      <c r="J60" s="197"/>
      <c r="K60" s="201"/>
      <c r="L60" s="201"/>
      <c r="M60" s="201"/>
      <c r="N60" s="201"/>
      <c r="O60" s="201"/>
      <c r="P60" s="197"/>
      <c r="Q60" s="152"/>
    </row>
    <row r="61" spans="2:17" ht="50.1" customHeight="1">
      <c r="B61" s="154" t="s">
        <v>245</v>
      </c>
      <c r="C61" s="202" t="s">
        <v>249</v>
      </c>
      <c r="D61" s="226" t="s">
        <v>250</v>
      </c>
      <c r="E61" s="202" t="s">
        <v>58</v>
      </c>
      <c r="F61" s="205" t="s">
        <v>251</v>
      </c>
      <c r="G61" s="204" t="s">
        <v>60</v>
      </c>
      <c r="H61" s="223" t="s">
        <v>102</v>
      </c>
      <c r="I61" s="206"/>
      <c r="J61" s="204"/>
      <c r="K61" s="207"/>
      <c r="L61" s="207"/>
      <c r="M61" s="207"/>
      <c r="N61" s="207"/>
      <c r="O61" s="207"/>
      <c r="P61" s="204"/>
      <c r="Q61" s="153"/>
    </row>
    <row r="62" spans="2:17" ht="50.1" customHeight="1">
      <c r="B62" s="154" t="s">
        <v>245</v>
      </c>
      <c r="C62" s="195" t="s">
        <v>252</v>
      </c>
      <c r="D62" s="208" t="s">
        <v>253</v>
      </c>
      <c r="E62" s="195" t="s">
        <v>58</v>
      </c>
      <c r="F62" s="198" t="s">
        <v>254</v>
      </c>
      <c r="G62" s="197" t="s">
        <v>60</v>
      </c>
      <c r="H62" s="199" t="s">
        <v>102</v>
      </c>
      <c r="I62" s="209"/>
      <c r="J62" s="197"/>
      <c r="K62" s="201"/>
      <c r="L62" s="201"/>
      <c r="M62" s="201"/>
      <c r="N62" s="201"/>
      <c r="O62" s="201"/>
      <c r="P62" s="197"/>
      <c r="Q62" s="152"/>
    </row>
    <row r="63" spans="2:17" ht="50.1" customHeight="1">
      <c r="B63" s="154" t="s">
        <v>245</v>
      </c>
      <c r="C63" s="202" t="s">
        <v>255</v>
      </c>
      <c r="D63" s="210" t="s">
        <v>256</v>
      </c>
      <c r="E63" s="202" t="s">
        <v>83</v>
      </c>
      <c r="F63" s="205" t="s">
        <v>257</v>
      </c>
      <c r="G63" s="204" t="s">
        <v>60</v>
      </c>
      <c r="H63" s="223" t="s">
        <v>102</v>
      </c>
      <c r="I63" s="206"/>
      <c r="J63" s="204"/>
      <c r="K63" s="207"/>
      <c r="L63" s="207"/>
      <c r="M63" s="207"/>
      <c r="N63" s="207"/>
      <c r="O63" s="207"/>
      <c r="P63" s="204"/>
      <c r="Q63" s="153"/>
    </row>
    <row r="64" spans="2:17" ht="50.1" customHeight="1">
      <c r="B64" s="154" t="s">
        <v>245</v>
      </c>
      <c r="C64" s="195" t="s">
        <v>258</v>
      </c>
      <c r="D64" s="208" t="s">
        <v>259</v>
      </c>
      <c r="E64" s="195" t="s">
        <v>83</v>
      </c>
      <c r="F64" s="198" t="s">
        <v>260</v>
      </c>
      <c r="G64" s="197" t="s">
        <v>60</v>
      </c>
      <c r="H64" s="199" t="s">
        <v>102</v>
      </c>
      <c r="I64" s="209"/>
      <c r="J64" s="197"/>
      <c r="K64" s="201"/>
      <c r="L64" s="201"/>
      <c r="M64" s="201"/>
      <c r="N64" s="201"/>
      <c r="O64" s="201"/>
      <c r="P64" s="197"/>
      <c r="Q64" s="152"/>
    </row>
    <row r="65" spans="2:17" ht="50.1" customHeight="1">
      <c r="B65" s="154" t="s">
        <v>245</v>
      </c>
      <c r="C65" s="211" t="s">
        <v>261</v>
      </c>
      <c r="D65" s="218" t="s">
        <v>262</v>
      </c>
      <c r="E65" s="211" t="s">
        <v>58</v>
      </c>
      <c r="F65" s="214" t="s">
        <v>263</v>
      </c>
      <c r="G65" s="213" t="s">
        <v>60</v>
      </c>
      <c r="H65" s="215" t="s">
        <v>61</v>
      </c>
      <c r="I65" s="216"/>
      <c r="J65" s="213"/>
      <c r="K65" s="217"/>
      <c r="L65" s="217"/>
      <c r="M65" s="217"/>
      <c r="N65" s="217"/>
      <c r="O65" s="217"/>
      <c r="P65" s="213"/>
      <c r="Q65" s="155"/>
    </row>
    <row r="66" spans="2:17" ht="50.1" customHeight="1">
      <c r="B66" s="154" t="s">
        <v>245</v>
      </c>
      <c r="C66" s="195" t="s">
        <v>264</v>
      </c>
      <c r="D66" s="208" t="s">
        <v>265</v>
      </c>
      <c r="E66" s="195" t="s">
        <v>58</v>
      </c>
      <c r="F66" s="198" t="s">
        <v>266</v>
      </c>
      <c r="G66" s="197" t="s">
        <v>60</v>
      </c>
      <c r="H66" s="199" t="s">
        <v>102</v>
      </c>
      <c r="I66" s="209"/>
      <c r="J66" s="197"/>
      <c r="K66" s="201"/>
      <c r="L66" s="201"/>
      <c r="M66" s="201"/>
      <c r="N66" s="201"/>
      <c r="O66" s="201"/>
      <c r="P66" s="197"/>
      <c r="Q66" s="152"/>
    </row>
    <row r="67" spans="2:17" ht="50.1" customHeight="1">
      <c r="B67" s="154" t="s">
        <v>245</v>
      </c>
      <c r="C67" s="211" t="s">
        <v>267</v>
      </c>
      <c r="D67" s="218" t="s">
        <v>268</v>
      </c>
      <c r="E67" s="211" t="s">
        <v>58</v>
      </c>
      <c r="F67" s="218" t="s">
        <v>269</v>
      </c>
      <c r="G67" s="213" t="s">
        <v>60</v>
      </c>
      <c r="H67" s="215" t="s">
        <v>102</v>
      </c>
      <c r="I67" s="216"/>
      <c r="J67" s="213"/>
      <c r="K67" s="217"/>
      <c r="L67" s="217"/>
      <c r="M67" s="217"/>
      <c r="N67" s="217"/>
      <c r="O67" s="217"/>
      <c r="P67" s="213"/>
      <c r="Q67" s="155"/>
    </row>
    <row r="68" spans="2:17" ht="50.1" customHeight="1">
      <c r="B68" s="154" t="s">
        <v>245</v>
      </c>
      <c r="C68" s="195" t="s">
        <v>270</v>
      </c>
      <c r="D68" s="208" t="s">
        <v>271</v>
      </c>
      <c r="E68" s="195" t="s">
        <v>58</v>
      </c>
      <c r="F68" s="198" t="s">
        <v>272</v>
      </c>
      <c r="G68" s="197" t="s">
        <v>60</v>
      </c>
      <c r="H68" s="199" t="s">
        <v>61</v>
      </c>
      <c r="I68" s="209"/>
      <c r="J68" s="197"/>
      <c r="K68" s="201"/>
      <c r="L68" s="201"/>
      <c r="M68" s="201"/>
      <c r="N68" s="201"/>
      <c r="O68" s="201"/>
      <c r="P68" s="197"/>
      <c r="Q68" s="152"/>
    </row>
    <row r="69" spans="2:17" ht="50.1" customHeight="1">
      <c r="B69" s="154" t="s">
        <v>245</v>
      </c>
      <c r="C69" s="211" t="s">
        <v>273</v>
      </c>
      <c r="D69" s="218" t="s">
        <v>274</v>
      </c>
      <c r="E69" s="211" t="s">
        <v>58</v>
      </c>
      <c r="F69" s="214" t="s">
        <v>275</v>
      </c>
      <c r="G69" s="213" t="s">
        <v>60</v>
      </c>
      <c r="H69" s="215" t="s">
        <v>61</v>
      </c>
      <c r="I69" s="216"/>
      <c r="J69" s="213"/>
      <c r="K69" s="217"/>
      <c r="L69" s="217"/>
      <c r="M69" s="217"/>
      <c r="N69" s="217"/>
      <c r="O69" s="217"/>
      <c r="P69" s="213"/>
      <c r="Q69" s="155"/>
    </row>
    <row r="70" spans="2:17" ht="50.1" customHeight="1">
      <c r="B70" s="154" t="s">
        <v>245</v>
      </c>
      <c r="C70" s="195" t="s">
        <v>276</v>
      </c>
      <c r="D70" s="227" t="s">
        <v>277</v>
      </c>
      <c r="E70" s="195" t="s">
        <v>83</v>
      </c>
      <c r="F70" s="198" t="s">
        <v>278</v>
      </c>
      <c r="G70" s="197" t="s">
        <v>60</v>
      </c>
      <c r="H70" s="199" t="s">
        <v>102</v>
      </c>
      <c r="I70" s="209"/>
      <c r="J70" s="197"/>
      <c r="K70" s="201"/>
      <c r="L70" s="201"/>
      <c r="M70" s="201"/>
      <c r="N70" s="201"/>
      <c r="O70" s="201"/>
      <c r="P70" s="197"/>
      <c r="Q70" s="152"/>
    </row>
    <row r="71" spans="2:17" ht="50.1" customHeight="1">
      <c r="B71" s="154" t="s">
        <v>245</v>
      </c>
      <c r="C71" s="202" t="s">
        <v>279</v>
      </c>
      <c r="D71" s="218" t="s">
        <v>280</v>
      </c>
      <c r="E71" s="211" t="s">
        <v>83</v>
      </c>
      <c r="F71" s="214" t="s">
        <v>281</v>
      </c>
      <c r="G71" s="204" t="s">
        <v>60</v>
      </c>
      <c r="H71" s="223" t="s">
        <v>102</v>
      </c>
      <c r="I71" s="206"/>
      <c r="J71" s="204"/>
      <c r="K71" s="207"/>
      <c r="L71" s="207"/>
      <c r="M71" s="207"/>
      <c r="N71" s="207"/>
      <c r="O71" s="207"/>
      <c r="P71" s="204"/>
      <c r="Q71" s="153"/>
    </row>
    <row r="72" spans="2:17" ht="50.1" customHeight="1">
      <c r="B72" s="154" t="s">
        <v>245</v>
      </c>
      <c r="C72" s="195" t="s">
        <v>282</v>
      </c>
      <c r="D72" s="208" t="s">
        <v>283</v>
      </c>
      <c r="E72" s="195" t="s">
        <v>83</v>
      </c>
      <c r="F72" s="198" t="s">
        <v>284</v>
      </c>
      <c r="G72" s="197" t="s">
        <v>60</v>
      </c>
      <c r="H72" s="199" t="s">
        <v>61</v>
      </c>
      <c r="I72" s="209"/>
      <c r="J72" s="197"/>
      <c r="K72" s="201"/>
      <c r="L72" s="201"/>
      <c r="M72" s="201"/>
      <c r="N72" s="201"/>
      <c r="O72" s="201"/>
      <c r="P72" s="197"/>
      <c r="Q72" s="152"/>
    </row>
    <row r="73" spans="2:17" ht="50.1" customHeight="1">
      <c r="B73" s="154" t="s">
        <v>245</v>
      </c>
      <c r="C73" s="202" t="s">
        <v>285</v>
      </c>
      <c r="D73" s="218" t="s">
        <v>286</v>
      </c>
      <c r="E73" s="211" t="s">
        <v>58</v>
      </c>
      <c r="F73" s="214" t="s">
        <v>287</v>
      </c>
      <c r="G73" s="204" t="s">
        <v>60</v>
      </c>
      <c r="H73" s="223" t="s">
        <v>61</v>
      </c>
      <c r="I73" s="206"/>
      <c r="J73" s="204"/>
      <c r="K73" s="207"/>
      <c r="L73" s="207"/>
      <c r="M73" s="207"/>
      <c r="N73" s="207"/>
      <c r="O73" s="207"/>
      <c r="P73" s="204"/>
      <c r="Q73" s="153"/>
    </row>
    <row r="74" spans="2:17" ht="50.1" customHeight="1">
      <c r="B74" s="151" t="s">
        <v>288</v>
      </c>
      <c r="C74" s="195" t="s">
        <v>289</v>
      </c>
      <c r="D74" s="208" t="s">
        <v>290</v>
      </c>
      <c r="E74" s="195" t="s">
        <v>58</v>
      </c>
      <c r="F74" s="208" t="s">
        <v>291</v>
      </c>
      <c r="G74" s="197" t="s">
        <v>60</v>
      </c>
      <c r="H74" s="199" t="s">
        <v>61</v>
      </c>
      <c r="I74" s="209"/>
      <c r="J74" s="197"/>
      <c r="K74" s="201"/>
      <c r="L74" s="201"/>
      <c r="M74" s="201"/>
      <c r="N74" s="201"/>
      <c r="O74" s="201"/>
      <c r="P74" s="197"/>
      <c r="Q74" s="152"/>
    </row>
    <row r="75" spans="2:17" ht="50.1" customHeight="1">
      <c r="B75" s="151" t="s">
        <v>288</v>
      </c>
      <c r="C75" s="211" t="s">
        <v>292</v>
      </c>
      <c r="D75" s="218" t="s">
        <v>293</v>
      </c>
      <c r="E75" s="211" t="s">
        <v>58</v>
      </c>
      <c r="F75" s="214" t="s">
        <v>294</v>
      </c>
      <c r="G75" s="213" t="s">
        <v>60</v>
      </c>
      <c r="H75" s="199" t="s">
        <v>61</v>
      </c>
      <c r="I75" s="216"/>
      <c r="J75" s="213"/>
      <c r="K75" s="217"/>
      <c r="L75" s="217"/>
      <c r="M75" s="217"/>
      <c r="N75" s="217"/>
      <c r="O75" s="217"/>
      <c r="P75" s="213"/>
      <c r="Q75" s="155"/>
    </row>
    <row r="76" spans="2:17" ht="50.1" customHeight="1">
      <c r="B76" s="151" t="s">
        <v>288</v>
      </c>
      <c r="C76" s="195" t="s">
        <v>295</v>
      </c>
      <c r="D76" s="208" t="s">
        <v>296</v>
      </c>
      <c r="E76" s="195" t="s">
        <v>83</v>
      </c>
      <c r="F76" s="198" t="s">
        <v>297</v>
      </c>
      <c r="G76" s="197" t="s">
        <v>60</v>
      </c>
      <c r="H76" s="223" t="s">
        <v>61</v>
      </c>
      <c r="I76" s="209"/>
      <c r="J76" s="197"/>
      <c r="K76" s="201"/>
      <c r="L76" s="201"/>
      <c r="M76" s="201"/>
      <c r="N76" s="201"/>
      <c r="O76" s="201"/>
      <c r="P76" s="197"/>
      <c r="Q76" s="152"/>
    </row>
    <row r="77" spans="2:17" ht="50.1" customHeight="1">
      <c r="B77" s="151" t="s">
        <v>288</v>
      </c>
      <c r="C77" s="211" t="s">
        <v>298</v>
      </c>
      <c r="D77" s="218" t="s">
        <v>299</v>
      </c>
      <c r="E77" s="211" t="s">
        <v>83</v>
      </c>
      <c r="F77" s="214" t="s">
        <v>300</v>
      </c>
      <c r="G77" s="213" t="s">
        <v>60</v>
      </c>
      <c r="H77" s="199" t="s">
        <v>61</v>
      </c>
      <c r="I77" s="216"/>
      <c r="J77" s="213"/>
      <c r="K77" s="217"/>
      <c r="L77" s="217"/>
      <c r="M77" s="217"/>
      <c r="N77" s="217"/>
      <c r="O77" s="217"/>
      <c r="P77" s="213"/>
      <c r="Q77" s="155"/>
    </row>
    <row r="78" spans="2:17" ht="50.1" customHeight="1">
      <c r="B78" s="151" t="s">
        <v>288</v>
      </c>
      <c r="C78" s="195" t="s">
        <v>301</v>
      </c>
      <c r="D78" s="208" t="s">
        <v>302</v>
      </c>
      <c r="E78" s="195" t="s">
        <v>58</v>
      </c>
      <c r="F78" s="198" t="s">
        <v>303</v>
      </c>
      <c r="G78" s="197" t="s">
        <v>60</v>
      </c>
      <c r="H78" s="199" t="s">
        <v>61</v>
      </c>
      <c r="I78" s="209"/>
      <c r="J78" s="197"/>
      <c r="K78" s="201"/>
      <c r="L78" s="201"/>
      <c r="M78" s="201"/>
      <c r="N78" s="201"/>
      <c r="O78" s="201"/>
      <c r="P78" s="197"/>
      <c r="Q78" s="152"/>
    </row>
    <row r="79" spans="2:17" ht="50.1" customHeight="1">
      <c r="B79" s="151" t="s">
        <v>288</v>
      </c>
      <c r="C79" s="202" t="s">
        <v>304</v>
      </c>
      <c r="D79" s="226" t="s">
        <v>305</v>
      </c>
      <c r="E79" s="202" t="s">
        <v>58</v>
      </c>
      <c r="F79" s="205" t="s">
        <v>306</v>
      </c>
      <c r="G79" s="204" t="s">
        <v>60</v>
      </c>
      <c r="H79" s="199" t="s">
        <v>61</v>
      </c>
      <c r="I79" s="206"/>
      <c r="J79" s="204"/>
      <c r="K79" s="207"/>
      <c r="L79" s="207"/>
      <c r="M79" s="207"/>
      <c r="N79" s="207"/>
      <c r="O79" s="207"/>
      <c r="P79" s="204"/>
      <c r="Q79" s="153"/>
    </row>
    <row r="80" spans="2:17" ht="50.1" customHeight="1">
      <c r="B80" s="151" t="s">
        <v>288</v>
      </c>
      <c r="C80" s="195" t="s">
        <v>307</v>
      </c>
      <c r="D80" s="208" t="s">
        <v>308</v>
      </c>
      <c r="E80" s="195" t="s">
        <v>58</v>
      </c>
      <c r="F80" s="198" t="s">
        <v>309</v>
      </c>
      <c r="G80" s="197" t="s">
        <v>60</v>
      </c>
      <c r="H80" s="223" t="s">
        <v>61</v>
      </c>
      <c r="I80" s="209"/>
      <c r="J80" s="197"/>
      <c r="K80" s="201"/>
      <c r="L80" s="201"/>
      <c r="M80" s="201"/>
      <c r="N80" s="201"/>
      <c r="O80" s="201"/>
      <c r="P80" s="197"/>
      <c r="Q80" s="152"/>
    </row>
    <row r="81" spans="2:17" ht="50.1" customHeight="1">
      <c r="B81" s="151" t="s">
        <v>288</v>
      </c>
      <c r="C81" s="202" t="s">
        <v>310</v>
      </c>
      <c r="D81" s="210" t="s">
        <v>311</v>
      </c>
      <c r="E81" s="202" t="s">
        <v>58</v>
      </c>
      <c r="F81" s="205" t="s">
        <v>312</v>
      </c>
      <c r="G81" s="204" t="s">
        <v>60</v>
      </c>
      <c r="H81" s="199" t="s">
        <v>61</v>
      </c>
      <c r="I81" s="206"/>
      <c r="J81" s="204"/>
      <c r="K81" s="207"/>
      <c r="L81" s="207"/>
      <c r="M81" s="207"/>
      <c r="N81" s="207"/>
      <c r="O81" s="207"/>
      <c r="P81" s="204"/>
      <c r="Q81" s="153"/>
    </row>
    <row r="82" spans="2:17" ht="50.1" customHeight="1">
      <c r="B82" s="151" t="s">
        <v>288</v>
      </c>
      <c r="C82" s="195" t="s">
        <v>313</v>
      </c>
      <c r="D82" s="208" t="s">
        <v>314</v>
      </c>
      <c r="E82" s="195" t="s">
        <v>58</v>
      </c>
      <c r="F82" s="208" t="s">
        <v>315</v>
      </c>
      <c r="G82" s="197" t="s">
        <v>60</v>
      </c>
      <c r="H82" s="199" t="s">
        <v>61</v>
      </c>
      <c r="I82" s="209"/>
      <c r="J82" s="197"/>
      <c r="K82" s="201"/>
      <c r="L82" s="201"/>
      <c r="M82" s="201"/>
      <c r="N82" s="201"/>
      <c r="O82" s="201"/>
      <c r="P82" s="197"/>
      <c r="Q82" s="152"/>
    </row>
    <row r="83" spans="2:17" ht="50.1" customHeight="1">
      <c r="B83" s="151" t="s">
        <v>288</v>
      </c>
      <c r="C83" s="211" t="s">
        <v>316</v>
      </c>
      <c r="D83" s="218" t="s">
        <v>317</v>
      </c>
      <c r="E83" s="211" t="s">
        <v>58</v>
      </c>
      <c r="F83" s="218" t="s">
        <v>318</v>
      </c>
      <c r="G83" s="213" t="s">
        <v>60</v>
      </c>
      <c r="H83" s="199" t="s">
        <v>61</v>
      </c>
      <c r="I83" s="216"/>
      <c r="J83" s="213"/>
      <c r="K83" s="217"/>
      <c r="L83" s="217"/>
      <c r="M83" s="217"/>
      <c r="N83" s="217"/>
      <c r="O83" s="217"/>
      <c r="P83" s="213"/>
      <c r="Q83" s="155"/>
    </row>
    <row r="84" spans="2:17" ht="50.1" customHeight="1">
      <c r="B84" s="151" t="s">
        <v>288</v>
      </c>
      <c r="C84" s="195" t="s">
        <v>319</v>
      </c>
      <c r="D84" s="208" t="s">
        <v>320</v>
      </c>
      <c r="E84" s="195" t="s">
        <v>83</v>
      </c>
      <c r="F84" s="198" t="s">
        <v>321</v>
      </c>
      <c r="G84" s="197" t="s">
        <v>60</v>
      </c>
      <c r="H84" s="223" t="s">
        <v>61</v>
      </c>
      <c r="I84" s="209"/>
      <c r="J84" s="197"/>
      <c r="K84" s="201"/>
      <c r="L84" s="201"/>
      <c r="M84" s="201"/>
      <c r="N84" s="201"/>
      <c r="O84" s="201"/>
      <c r="P84" s="197"/>
      <c r="Q84" s="152"/>
    </row>
    <row r="85" spans="2:17" ht="50.1" customHeight="1">
      <c r="B85" s="151" t="s">
        <v>288</v>
      </c>
      <c r="C85" s="202" t="s">
        <v>322</v>
      </c>
      <c r="D85" s="226" t="s">
        <v>323</v>
      </c>
      <c r="E85" s="202" t="s">
        <v>83</v>
      </c>
      <c r="F85" s="210" t="s">
        <v>324</v>
      </c>
      <c r="G85" s="204" t="s">
        <v>60</v>
      </c>
      <c r="H85" s="199" t="s">
        <v>61</v>
      </c>
      <c r="I85" s="206"/>
      <c r="J85" s="204"/>
      <c r="K85" s="207"/>
      <c r="L85" s="207"/>
      <c r="M85" s="207"/>
      <c r="N85" s="207"/>
      <c r="O85" s="207"/>
      <c r="P85" s="204"/>
      <c r="Q85" s="153"/>
    </row>
    <row r="86" spans="2:17" ht="50.1" customHeight="1">
      <c r="B86" s="151" t="s">
        <v>288</v>
      </c>
      <c r="C86" s="195" t="s">
        <v>325</v>
      </c>
      <c r="D86" s="208" t="s">
        <v>326</v>
      </c>
      <c r="E86" s="195" t="s">
        <v>83</v>
      </c>
      <c r="F86" s="198" t="s">
        <v>327</v>
      </c>
      <c r="G86" s="197" t="s">
        <v>60</v>
      </c>
      <c r="H86" s="199" t="s">
        <v>61</v>
      </c>
      <c r="I86" s="209"/>
      <c r="J86" s="197"/>
      <c r="K86" s="201"/>
      <c r="L86" s="201"/>
      <c r="M86" s="201"/>
      <c r="N86" s="201"/>
      <c r="O86" s="201"/>
      <c r="P86" s="197"/>
      <c r="Q86" s="152"/>
    </row>
    <row r="87" spans="2:17" ht="50.1" customHeight="1">
      <c r="B87" s="154" t="s">
        <v>328</v>
      </c>
      <c r="C87" s="211" t="s">
        <v>329</v>
      </c>
      <c r="D87" s="218" t="s">
        <v>330</v>
      </c>
      <c r="E87" s="211" t="s">
        <v>83</v>
      </c>
      <c r="F87" s="218" t="s">
        <v>331</v>
      </c>
      <c r="G87" s="213" t="s">
        <v>60</v>
      </c>
      <c r="H87" s="199" t="s">
        <v>61</v>
      </c>
      <c r="I87" s="216"/>
      <c r="J87" s="213"/>
      <c r="K87" s="217"/>
      <c r="L87" s="217"/>
      <c r="M87" s="217"/>
      <c r="N87" s="217"/>
      <c r="O87" s="217"/>
      <c r="P87" s="213"/>
      <c r="Q87" s="155"/>
    </row>
    <row r="88" spans="2:17" ht="50.1" customHeight="1">
      <c r="B88" s="154" t="s">
        <v>328</v>
      </c>
      <c r="C88" s="195" t="s">
        <v>332</v>
      </c>
      <c r="D88" s="208" t="s">
        <v>333</v>
      </c>
      <c r="E88" s="195" t="s">
        <v>83</v>
      </c>
      <c r="F88" s="198" t="s">
        <v>334</v>
      </c>
      <c r="G88" s="197" t="s">
        <v>60</v>
      </c>
      <c r="H88" s="199" t="s">
        <v>61</v>
      </c>
      <c r="I88" s="209"/>
      <c r="J88" s="197"/>
      <c r="K88" s="201"/>
      <c r="L88" s="201"/>
      <c r="M88" s="201"/>
      <c r="N88" s="201"/>
      <c r="O88" s="201"/>
      <c r="P88" s="197"/>
      <c r="Q88" s="152"/>
    </row>
    <row r="89" spans="2:17" ht="50.1" customHeight="1">
      <c r="B89" s="154" t="s">
        <v>328</v>
      </c>
      <c r="C89" s="202" t="s">
        <v>335</v>
      </c>
      <c r="D89" s="210" t="s">
        <v>336</v>
      </c>
      <c r="E89" s="202" t="s">
        <v>83</v>
      </c>
      <c r="F89" s="205" t="s">
        <v>337</v>
      </c>
      <c r="G89" s="204" t="s">
        <v>60</v>
      </c>
      <c r="H89" s="223" t="s">
        <v>61</v>
      </c>
      <c r="I89" s="206"/>
      <c r="J89" s="204"/>
      <c r="K89" s="207"/>
      <c r="L89" s="207"/>
      <c r="M89" s="207"/>
      <c r="N89" s="207"/>
      <c r="O89" s="207"/>
      <c r="P89" s="204"/>
      <c r="Q89" s="153"/>
    </row>
    <row r="90" spans="2:17" ht="50.1" customHeight="1">
      <c r="B90" s="154" t="s">
        <v>328</v>
      </c>
      <c r="C90" s="195" t="s">
        <v>338</v>
      </c>
      <c r="D90" s="208" t="s">
        <v>339</v>
      </c>
      <c r="E90" s="195" t="s">
        <v>83</v>
      </c>
      <c r="F90" s="198" t="s">
        <v>340</v>
      </c>
      <c r="G90" s="197" t="s">
        <v>60</v>
      </c>
      <c r="H90" s="199" t="s">
        <v>61</v>
      </c>
      <c r="I90" s="209"/>
      <c r="J90" s="197"/>
      <c r="K90" s="201"/>
      <c r="L90" s="201"/>
      <c r="M90" s="201"/>
      <c r="N90" s="201"/>
      <c r="O90" s="201"/>
      <c r="P90" s="197"/>
      <c r="Q90" s="152"/>
    </row>
    <row r="91" spans="2:17" ht="50.1" customHeight="1">
      <c r="B91" s="154" t="s">
        <v>328</v>
      </c>
      <c r="C91" s="211" t="s">
        <v>341</v>
      </c>
      <c r="D91" s="218" t="s">
        <v>342</v>
      </c>
      <c r="E91" s="211" t="s">
        <v>83</v>
      </c>
      <c r="F91" s="214" t="s">
        <v>343</v>
      </c>
      <c r="G91" s="213" t="s">
        <v>60</v>
      </c>
      <c r="H91" s="215" t="s">
        <v>61</v>
      </c>
      <c r="I91" s="216"/>
      <c r="J91" s="213"/>
      <c r="K91" s="217"/>
      <c r="L91" s="217"/>
      <c r="M91" s="217"/>
      <c r="N91" s="217"/>
      <c r="O91" s="217"/>
      <c r="P91" s="213"/>
      <c r="Q91" s="155"/>
    </row>
    <row r="92" spans="2:17" ht="129" customHeight="1">
      <c r="B92" s="154" t="s">
        <v>328</v>
      </c>
      <c r="C92" s="195" t="s">
        <v>344</v>
      </c>
      <c r="D92" s="208" t="s">
        <v>345</v>
      </c>
      <c r="E92" s="195" t="s">
        <v>58</v>
      </c>
      <c r="F92" s="208" t="s">
        <v>346</v>
      </c>
      <c r="G92" s="197" t="s">
        <v>60</v>
      </c>
      <c r="H92" s="199" t="s">
        <v>175</v>
      </c>
      <c r="I92" s="209"/>
      <c r="J92" s="197"/>
      <c r="K92" s="224" t="s">
        <v>418</v>
      </c>
      <c r="L92" s="201"/>
      <c r="M92" s="201"/>
      <c r="N92" s="201"/>
      <c r="O92" s="201"/>
      <c r="P92" s="197" t="s">
        <v>177</v>
      </c>
      <c r="Q92" s="152" t="s">
        <v>374</v>
      </c>
    </row>
    <row r="93" spans="2:17" ht="82.5" customHeight="1">
      <c r="B93" s="154" t="s">
        <v>328</v>
      </c>
      <c r="C93" s="211" t="s">
        <v>347</v>
      </c>
      <c r="D93" s="218" t="s">
        <v>348</v>
      </c>
      <c r="E93" s="211" t="s">
        <v>58</v>
      </c>
      <c r="F93" s="214" t="s">
        <v>349</v>
      </c>
      <c r="G93" s="213" t="s">
        <v>60</v>
      </c>
      <c r="H93" s="199" t="s">
        <v>175</v>
      </c>
      <c r="I93" s="216"/>
      <c r="J93" s="213"/>
      <c r="K93" s="220" t="s">
        <v>419</v>
      </c>
      <c r="L93" s="217"/>
      <c r="M93" s="217"/>
      <c r="N93" s="217"/>
      <c r="O93" s="217"/>
      <c r="P93" s="213" t="s">
        <v>177</v>
      </c>
      <c r="Q93" s="155" t="s">
        <v>227</v>
      </c>
    </row>
    <row r="94" spans="2:17" ht="50.1" customHeight="1">
      <c r="B94" s="154" t="s">
        <v>328</v>
      </c>
      <c r="C94" s="195" t="s">
        <v>350</v>
      </c>
      <c r="D94" s="208" t="s">
        <v>351</v>
      </c>
      <c r="E94" s="195" t="s">
        <v>58</v>
      </c>
      <c r="F94" s="198" t="s">
        <v>352</v>
      </c>
      <c r="G94" s="197" t="s">
        <v>60</v>
      </c>
      <c r="H94" s="199" t="s">
        <v>102</v>
      </c>
      <c r="I94" s="209"/>
      <c r="J94" s="197"/>
      <c r="K94" s="201"/>
      <c r="L94" s="201"/>
      <c r="M94" s="201"/>
      <c r="N94" s="201"/>
      <c r="O94" s="201"/>
      <c r="P94" s="197"/>
      <c r="Q94" s="152"/>
    </row>
    <row r="95" spans="2:17" ht="50.1" customHeight="1">
      <c r="B95" s="154" t="s">
        <v>328</v>
      </c>
      <c r="C95" s="202" t="s">
        <v>353</v>
      </c>
      <c r="D95" s="210" t="s">
        <v>354</v>
      </c>
      <c r="E95" s="202" t="s">
        <v>58</v>
      </c>
      <c r="F95" s="210" t="s">
        <v>355</v>
      </c>
      <c r="G95" s="204" t="s">
        <v>60</v>
      </c>
      <c r="H95" s="223" t="s">
        <v>102</v>
      </c>
      <c r="I95" s="206"/>
      <c r="J95" s="204"/>
      <c r="K95" s="207"/>
      <c r="L95" s="207"/>
      <c r="M95" s="207"/>
      <c r="N95" s="207"/>
      <c r="O95" s="207"/>
      <c r="P95" s="204"/>
      <c r="Q95" s="153"/>
    </row>
    <row r="96" spans="2:17" ht="50.1" customHeight="1">
      <c r="B96" s="154" t="s">
        <v>328</v>
      </c>
      <c r="C96" s="195" t="s">
        <v>356</v>
      </c>
      <c r="D96" s="208" t="s">
        <v>357</v>
      </c>
      <c r="E96" s="195" t="s">
        <v>58</v>
      </c>
      <c r="F96" s="208" t="s">
        <v>358</v>
      </c>
      <c r="G96" s="197" t="s">
        <v>60</v>
      </c>
      <c r="H96" s="199" t="s">
        <v>61</v>
      </c>
      <c r="I96" s="209"/>
      <c r="J96" s="197"/>
      <c r="K96" s="201"/>
      <c r="L96" s="201"/>
      <c r="M96" s="201"/>
      <c r="N96" s="201"/>
      <c r="O96" s="201"/>
      <c r="P96" s="197"/>
      <c r="Q96" s="152"/>
    </row>
    <row r="97" spans="2:17" ht="50.1" customHeight="1">
      <c r="B97" s="154" t="s">
        <v>328</v>
      </c>
      <c r="C97" s="202" t="s">
        <v>359</v>
      </c>
      <c r="D97" s="210" t="s">
        <v>360</v>
      </c>
      <c r="E97" s="202" t="s">
        <v>58</v>
      </c>
      <c r="F97" s="205" t="s">
        <v>361</v>
      </c>
      <c r="G97" s="204" t="s">
        <v>60</v>
      </c>
      <c r="H97" s="223" t="s">
        <v>61</v>
      </c>
      <c r="I97" s="206"/>
      <c r="J97" s="204"/>
      <c r="K97" s="207"/>
      <c r="L97" s="207"/>
      <c r="M97" s="207"/>
      <c r="N97" s="207"/>
      <c r="O97" s="207"/>
      <c r="P97" s="204"/>
      <c r="Q97" s="153"/>
    </row>
    <row r="98" spans="2:17" ht="50.1" customHeight="1">
      <c r="B98" s="151" t="s">
        <v>362</v>
      </c>
      <c r="C98" s="195" t="s">
        <v>363</v>
      </c>
      <c r="D98" s="208" t="s">
        <v>364</v>
      </c>
      <c r="E98" s="195" t="s">
        <v>58</v>
      </c>
      <c r="F98" s="208" t="s">
        <v>365</v>
      </c>
      <c r="G98" s="197" t="s">
        <v>60</v>
      </c>
      <c r="H98" s="199" t="s">
        <v>61</v>
      </c>
      <c r="I98" s="209"/>
      <c r="J98" s="197"/>
      <c r="K98" s="201"/>
      <c r="L98" s="201"/>
      <c r="M98" s="201"/>
      <c r="N98" s="201"/>
      <c r="O98" s="201"/>
      <c r="P98" s="197"/>
      <c r="Q98" s="152"/>
    </row>
    <row r="99" spans="2:17" ht="50.1" customHeight="1">
      <c r="B99" s="151" t="s">
        <v>362</v>
      </c>
      <c r="C99" s="202" t="s">
        <v>366</v>
      </c>
      <c r="D99" s="210" t="s">
        <v>367</v>
      </c>
      <c r="E99" s="202" t="s">
        <v>58</v>
      </c>
      <c r="F99" s="205" t="s">
        <v>368</v>
      </c>
      <c r="G99" s="204" t="s">
        <v>60</v>
      </c>
      <c r="H99" s="223" t="s">
        <v>102</v>
      </c>
      <c r="I99" s="206"/>
      <c r="J99" s="204"/>
      <c r="K99" s="207"/>
      <c r="L99" s="207"/>
      <c r="M99" s="207"/>
      <c r="N99" s="207"/>
      <c r="O99" s="207"/>
      <c r="P99" s="204"/>
      <c r="Q99" s="153"/>
    </row>
    <row r="100" spans="2:17" ht="50.1" customHeight="1">
      <c r="B100" s="151" t="s">
        <v>362</v>
      </c>
      <c r="C100" s="195" t="s">
        <v>369</v>
      </c>
      <c r="D100" s="208" t="s">
        <v>370</v>
      </c>
      <c r="E100" s="195" t="s">
        <v>58</v>
      </c>
      <c r="F100" s="208" t="s">
        <v>371</v>
      </c>
      <c r="G100" s="197" t="s">
        <v>60</v>
      </c>
      <c r="H100" s="199" t="s">
        <v>175</v>
      </c>
      <c r="I100" s="209"/>
      <c r="J100" s="197"/>
      <c r="K100" s="201"/>
      <c r="L100" s="201"/>
      <c r="M100" s="201"/>
      <c r="N100" s="201"/>
      <c r="O100" s="201" t="s">
        <v>402</v>
      </c>
      <c r="P100" s="197"/>
      <c r="Q100" s="152"/>
    </row>
    <row r="101" spans="2:17" ht="50.1" customHeight="1">
      <c r="B101" s="151" t="s">
        <v>362</v>
      </c>
      <c r="C101" s="202" t="s">
        <v>375</v>
      </c>
      <c r="D101" s="218" t="s">
        <v>376</v>
      </c>
      <c r="E101" s="211" t="s">
        <v>58</v>
      </c>
      <c r="F101" s="218" t="s">
        <v>377</v>
      </c>
      <c r="G101" s="204" t="s">
        <v>60</v>
      </c>
      <c r="H101" s="223" t="s">
        <v>61</v>
      </c>
      <c r="I101" s="206"/>
      <c r="J101" s="204"/>
      <c r="K101" s="207"/>
      <c r="L101" s="207"/>
      <c r="M101" s="207"/>
      <c r="N101" s="207"/>
      <c r="O101" s="207"/>
      <c r="P101" s="204"/>
      <c r="Q101" s="153"/>
    </row>
    <row r="102" spans="2:17" ht="50.1" customHeight="1">
      <c r="B102" s="151" t="s">
        <v>362</v>
      </c>
      <c r="C102" s="195" t="s">
        <v>378</v>
      </c>
      <c r="D102" s="208" t="s">
        <v>379</v>
      </c>
      <c r="E102" s="195" t="s">
        <v>58</v>
      </c>
      <c r="F102" s="208" t="s">
        <v>380</v>
      </c>
      <c r="G102" s="197" t="s">
        <v>60</v>
      </c>
      <c r="H102" s="199" t="s">
        <v>61</v>
      </c>
      <c r="I102" s="209"/>
      <c r="J102" s="197"/>
      <c r="K102" s="201"/>
      <c r="L102" s="201"/>
      <c r="M102" s="201"/>
      <c r="N102" s="201"/>
      <c r="O102" s="201"/>
      <c r="P102" s="197"/>
      <c r="Q102" s="152"/>
    </row>
    <row r="103" spans="2:17" ht="50.1" customHeight="1">
      <c r="B103" s="151" t="s">
        <v>362</v>
      </c>
      <c r="C103" s="202" t="s">
        <v>381</v>
      </c>
      <c r="D103" s="210" t="s">
        <v>382</v>
      </c>
      <c r="E103" s="202" t="s">
        <v>58</v>
      </c>
      <c r="F103" s="210" t="s">
        <v>383</v>
      </c>
      <c r="G103" s="204" t="s">
        <v>60</v>
      </c>
      <c r="H103" s="223" t="s">
        <v>61</v>
      </c>
      <c r="I103" s="206"/>
      <c r="J103" s="204"/>
      <c r="K103" s="207"/>
      <c r="L103" s="207"/>
      <c r="M103" s="207"/>
      <c r="N103" s="207"/>
      <c r="O103" s="207"/>
      <c r="P103" s="204"/>
      <c r="Q103" s="153"/>
    </row>
    <row r="104" spans="2:17" ht="50.1" customHeight="1">
      <c r="B104" s="151" t="s">
        <v>362</v>
      </c>
      <c r="C104" s="195" t="s">
        <v>384</v>
      </c>
      <c r="D104" s="208" t="s">
        <v>385</v>
      </c>
      <c r="E104" s="195" t="s">
        <v>58</v>
      </c>
      <c r="F104" s="198" t="s">
        <v>386</v>
      </c>
      <c r="G104" s="197" t="s">
        <v>60</v>
      </c>
      <c r="H104" s="199" t="s">
        <v>61</v>
      </c>
      <c r="I104" s="209"/>
      <c r="J104" s="197"/>
      <c r="K104" s="201"/>
      <c r="L104" s="201"/>
      <c r="M104" s="201"/>
      <c r="N104" s="201"/>
      <c r="O104" s="201"/>
      <c r="P104" s="197"/>
      <c r="Q104" s="152"/>
    </row>
    <row r="105" spans="2:17" ht="50.1" customHeight="1">
      <c r="B105" s="151" t="s">
        <v>362</v>
      </c>
      <c r="C105" s="202" t="s">
        <v>387</v>
      </c>
      <c r="D105" s="210" t="s">
        <v>388</v>
      </c>
      <c r="E105" s="202" t="s">
        <v>58</v>
      </c>
      <c r="F105" s="210" t="s">
        <v>389</v>
      </c>
      <c r="G105" s="204" t="s">
        <v>60</v>
      </c>
      <c r="H105" s="223" t="s">
        <v>61</v>
      </c>
      <c r="I105" s="206"/>
      <c r="J105" s="204"/>
      <c r="K105" s="207"/>
      <c r="L105" s="207"/>
      <c r="M105" s="207"/>
      <c r="N105" s="207"/>
      <c r="O105" s="207"/>
      <c r="P105" s="204"/>
      <c r="Q105" s="153"/>
    </row>
    <row r="106" spans="2:17" ht="50.1" customHeight="1">
      <c r="B106" s="151" t="s">
        <v>362</v>
      </c>
      <c r="C106" s="195" t="s">
        <v>390</v>
      </c>
      <c r="D106" s="208" t="s">
        <v>391</v>
      </c>
      <c r="E106" s="195" t="s">
        <v>83</v>
      </c>
      <c r="F106" s="198" t="s">
        <v>392</v>
      </c>
      <c r="G106" s="197" t="s">
        <v>60</v>
      </c>
      <c r="H106" s="199" t="s">
        <v>102</v>
      </c>
      <c r="I106" s="209"/>
      <c r="J106" s="197"/>
      <c r="K106" s="201"/>
      <c r="L106" s="201"/>
      <c r="M106" s="201"/>
      <c r="N106" s="201"/>
      <c r="O106" s="201"/>
      <c r="P106" s="197"/>
      <c r="Q106" s="152"/>
    </row>
    <row r="107" spans="2:17" ht="50.1" customHeight="1">
      <c r="B107" s="151" t="s">
        <v>362</v>
      </c>
      <c r="C107" s="202" t="s">
        <v>393</v>
      </c>
      <c r="D107" s="210" t="s">
        <v>394</v>
      </c>
      <c r="E107" s="202" t="s">
        <v>58</v>
      </c>
      <c r="F107" s="205" t="s">
        <v>395</v>
      </c>
      <c r="G107" s="204" t="s">
        <v>60</v>
      </c>
      <c r="H107" s="223" t="s">
        <v>61</v>
      </c>
      <c r="I107" s="206"/>
      <c r="J107" s="204"/>
      <c r="K107" s="207"/>
      <c r="L107" s="207"/>
      <c r="M107" s="207"/>
      <c r="N107" s="207"/>
      <c r="O107" s="207"/>
      <c r="P107" s="204"/>
      <c r="Q107" s="153"/>
    </row>
    <row r="108" spans="2:17" ht="50.1" customHeight="1">
      <c r="B108" s="151" t="s">
        <v>362</v>
      </c>
      <c r="C108" s="195" t="s">
        <v>396</v>
      </c>
      <c r="D108" s="208" t="s">
        <v>397</v>
      </c>
      <c r="E108" s="195" t="s">
        <v>58</v>
      </c>
      <c r="F108" s="198" t="s">
        <v>398</v>
      </c>
      <c r="G108" s="197" t="s">
        <v>60</v>
      </c>
      <c r="H108" s="199" t="s">
        <v>102</v>
      </c>
      <c r="I108" s="209"/>
      <c r="J108" s="197"/>
      <c r="K108" s="201"/>
      <c r="L108" s="201"/>
      <c r="M108" s="201"/>
      <c r="N108" s="201"/>
      <c r="O108" s="201"/>
      <c r="P108" s="197"/>
      <c r="Q108" s="152"/>
    </row>
    <row r="109" spans="2:17" ht="50.1" customHeight="1">
      <c r="B109" s="156" t="s">
        <v>362</v>
      </c>
      <c r="C109" s="157" t="s">
        <v>399</v>
      </c>
      <c r="D109" s="158" t="s">
        <v>400</v>
      </c>
      <c r="E109" s="157" t="s">
        <v>58</v>
      </c>
      <c r="F109" s="159" t="s">
        <v>401</v>
      </c>
      <c r="G109" s="160" t="s">
        <v>60</v>
      </c>
      <c r="H109" s="161" t="s">
        <v>61</v>
      </c>
      <c r="I109" s="162"/>
      <c r="J109" s="160"/>
      <c r="K109" s="163"/>
      <c r="L109" s="163"/>
      <c r="M109" s="163"/>
      <c r="N109" s="163"/>
      <c r="O109" s="163"/>
      <c r="P109" s="160"/>
      <c r="Q109" s="164"/>
    </row>
    <row r="110" spans="2:17">
      <c r="H110" s="92">
        <f>COUNTIF(H4:H109,"=Indéterminé")</f>
        <v>0</v>
      </c>
    </row>
    <row r="113" spans="2:9">
      <c r="F113" s="61"/>
    </row>
    <row r="114" spans="2:9">
      <c r="F114" s="61"/>
    </row>
    <row r="115" spans="2:9">
      <c r="F115" s="61"/>
    </row>
    <row r="116" spans="2:9">
      <c r="F116" s="61"/>
    </row>
    <row r="117" spans="2:9">
      <c r="F117" s="61"/>
    </row>
    <row r="118" spans="2:9">
      <c r="F118" s="61"/>
    </row>
    <row r="119" spans="2:9">
      <c r="F119" s="61"/>
    </row>
    <row r="120" spans="2:9">
      <c r="F120" s="61"/>
    </row>
    <row r="121" spans="2:9">
      <c r="F121" s="61"/>
    </row>
    <row r="122" spans="2:9">
      <c r="F122" s="61"/>
    </row>
    <row r="123" spans="2:9">
      <c r="F123" s="61"/>
    </row>
    <row r="124" spans="2:9">
      <c r="B124" s="85"/>
      <c r="C124" s="85"/>
      <c r="D124" s="85"/>
      <c r="F124" s="61"/>
      <c r="G124" s="85"/>
      <c r="H124" s="85"/>
      <c r="I124" s="85"/>
    </row>
    <row r="125" spans="2:9">
      <c r="B125" s="85"/>
      <c r="C125" s="85"/>
      <c r="D125" s="85"/>
      <c r="F125" s="61"/>
      <c r="G125" s="85"/>
      <c r="H125" s="85"/>
      <c r="I125" s="85"/>
    </row>
    <row r="126" spans="2:9">
      <c r="B126" s="85"/>
      <c r="C126" s="85"/>
      <c r="D126" s="85"/>
      <c r="F126" s="61"/>
      <c r="G126" s="85"/>
      <c r="H126" s="85"/>
      <c r="I126" s="85"/>
    </row>
    <row r="127" spans="2:9">
      <c r="B127" s="85"/>
      <c r="C127" s="85"/>
      <c r="D127" s="85"/>
      <c r="F127" s="61"/>
      <c r="G127" s="85"/>
      <c r="H127" s="85"/>
      <c r="I127" s="85"/>
    </row>
    <row r="128" spans="2:9">
      <c r="B128" s="85"/>
      <c r="C128" s="85"/>
      <c r="D128" s="85"/>
      <c r="F128" s="61"/>
      <c r="G128" s="85"/>
      <c r="H128" s="85"/>
      <c r="I128" s="85"/>
    </row>
    <row r="129" spans="6:6" s="85" customFormat="1">
      <c r="F129" s="61"/>
    </row>
    <row r="130" spans="6:6" s="85" customFormat="1">
      <c r="F130" s="61"/>
    </row>
    <row r="131" spans="6:6" s="85" customFormat="1">
      <c r="F131" s="61"/>
    </row>
    <row r="132" spans="6:6" s="85" customFormat="1">
      <c r="F132" s="61"/>
    </row>
    <row r="133" spans="6:6" s="85" customFormat="1">
      <c r="F133" s="61"/>
    </row>
    <row r="134" spans="6:6" s="85" customFormat="1">
      <c r="F134" s="61"/>
    </row>
    <row r="135" spans="6:6" s="85" customFormat="1">
      <c r="F135" s="61"/>
    </row>
    <row r="136" spans="6:6" s="85" customFormat="1">
      <c r="F136" s="61"/>
    </row>
    <row r="137" spans="6:6" s="85" customFormat="1">
      <c r="F137" s="61"/>
    </row>
    <row r="138" spans="6:6" s="85" customFormat="1">
      <c r="F138" s="61"/>
    </row>
    <row r="139" spans="6:6" s="85" customFormat="1">
      <c r="F139" s="61"/>
    </row>
    <row r="140" spans="6:6" s="85" customFormat="1">
      <c r="F140" s="61"/>
    </row>
    <row r="141" spans="6:6" s="85" customFormat="1">
      <c r="F141" s="61"/>
    </row>
    <row r="142" spans="6:6" s="85" customFormat="1">
      <c r="F142" s="61"/>
    </row>
    <row r="143" spans="6:6" s="85" customFormat="1">
      <c r="F143" s="61"/>
    </row>
    <row r="144" spans="6:6" s="85" customFormat="1">
      <c r="F144" s="61"/>
    </row>
    <row r="145" spans="6:6" s="85" customFormat="1">
      <c r="F145" s="61"/>
    </row>
    <row r="146" spans="6:6" s="85" customFormat="1">
      <c r="F146" s="61"/>
    </row>
    <row r="147" spans="6:6" s="85" customFormat="1">
      <c r="F147" s="61"/>
    </row>
    <row r="148" spans="6:6" s="85" customFormat="1">
      <c r="F148" s="61"/>
    </row>
    <row r="149" spans="6:6" s="85" customFormat="1">
      <c r="F149" s="61"/>
    </row>
    <row r="150" spans="6:6" s="85" customFormat="1">
      <c r="F150" s="61"/>
    </row>
    <row r="151" spans="6:6" s="85" customFormat="1">
      <c r="F151" s="61"/>
    </row>
    <row r="152" spans="6:6" s="85" customFormat="1">
      <c r="F152" s="61"/>
    </row>
    <row r="153" spans="6:6" s="85" customFormat="1">
      <c r="F153" s="61"/>
    </row>
    <row r="154" spans="6:6" s="85" customFormat="1">
      <c r="F154" s="61"/>
    </row>
    <row r="155" spans="6:6" s="85" customFormat="1">
      <c r="F155" s="61"/>
    </row>
    <row r="156" spans="6:6" s="85" customFormat="1">
      <c r="F156" s="61"/>
    </row>
    <row r="157" spans="6:6" s="85" customFormat="1">
      <c r="F157" s="61"/>
    </row>
    <row r="158" spans="6:6" s="85" customFormat="1">
      <c r="F158" s="61"/>
    </row>
    <row r="159" spans="6:6" s="85" customFormat="1">
      <c r="F159" s="61"/>
    </row>
    <row r="160" spans="6:6" s="85" customFormat="1">
      <c r="F160" s="61"/>
    </row>
    <row r="161" spans="6:6" s="85" customFormat="1">
      <c r="F161" s="61"/>
    </row>
    <row r="162" spans="6:6" s="85" customFormat="1">
      <c r="F162" s="61"/>
    </row>
    <row r="163" spans="6:6" s="85" customFormat="1">
      <c r="F163" s="61"/>
    </row>
    <row r="164" spans="6:6" s="85" customFormat="1">
      <c r="F164" s="61"/>
    </row>
    <row r="165" spans="6:6" s="85" customFormat="1">
      <c r="F165" s="61"/>
    </row>
    <row r="166" spans="6:6" s="85" customFormat="1">
      <c r="F166" s="61"/>
    </row>
    <row r="167" spans="6:6" s="85" customFormat="1">
      <c r="F167" s="61"/>
    </row>
    <row r="168" spans="6:6" s="85" customFormat="1">
      <c r="F168" s="61"/>
    </row>
    <row r="169" spans="6:6" s="85" customFormat="1">
      <c r="F169" s="61"/>
    </row>
    <row r="170" spans="6:6" s="85" customFormat="1">
      <c r="F170" s="61"/>
    </row>
    <row r="171" spans="6:6" s="85" customFormat="1">
      <c r="F171" s="61"/>
    </row>
    <row r="172" spans="6:6" s="85" customFormat="1">
      <c r="F172" s="61"/>
    </row>
    <row r="173" spans="6:6" s="85" customFormat="1">
      <c r="F173" s="61"/>
    </row>
    <row r="174" spans="6:6" s="85" customFormat="1">
      <c r="F174" s="61"/>
    </row>
    <row r="175" spans="6:6" s="85" customFormat="1">
      <c r="F175" s="61"/>
    </row>
    <row r="176" spans="6:6" s="85" customFormat="1">
      <c r="F176" s="61"/>
    </row>
    <row r="177" spans="6:6" s="85" customFormat="1">
      <c r="F177" s="61"/>
    </row>
    <row r="178" spans="6:6" s="85" customFormat="1">
      <c r="F178" s="61"/>
    </row>
    <row r="179" spans="6:6" s="85" customFormat="1">
      <c r="F179" s="61"/>
    </row>
    <row r="180" spans="6:6" s="85" customFormat="1">
      <c r="F180" s="61"/>
    </row>
    <row r="181" spans="6:6" s="85" customFormat="1">
      <c r="F181" s="61"/>
    </row>
    <row r="182" spans="6:6" s="85" customFormat="1">
      <c r="F182" s="61"/>
    </row>
    <row r="183" spans="6:6" s="85" customFormat="1">
      <c r="F183" s="61"/>
    </row>
    <row r="184" spans="6:6" s="85" customFormat="1">
      <c r="F184" s="61"/>
    </row>
    <row r="185" spans="6:6" s="85" customFormat="1">
      <c r="F185" s="61"/>
    </row>
    <row r="186" spans="6:6" s="85" customFormat="1">
      <c r="F186" s="61"/>
    </row>
    <row r="187" spans="6:6" s="85" customFormat="1">
      <c r="F187" s="61"/>
    </row>
    <row r="188" spans="6:6" s="85" customFormat="1">
      <c r="F188" s="61"/>
    </row>
    <row r="189" spans="6:6" s="85" customFormat="1">
      <c r="F189" s="61"/>
    </row>
    <row r="190" spans="6:6" s="85" customFormat="1">
      <c r="F190" s="61"/>
    </row>
    <row r="191" spans="6:6" s="85" customFormat="1">
      <c r="F191" s="61"/>
    </row>
    <row r="192" spans="6:6" s="85" customFormat="1">
      <c r="F192" s="61"/>
    </row>
    <row r="193" spans="6:6" s="85" customFormat="1">
      <c r="F193" s="61"/>
    </row>
    <row r="194" spans="6:6" s="85" customFormat="1">
      <c r="F194" s="61"/>
    </row>
    <row r="195" spans="6:6" s="85" customFormat="1">
      <c r="F195" s="61"/>
    </row>
    <row r="196" spans="6:6" s="85" customFormat="1">
      <c r="F196" s="61"/>
    </row>
    <row r="197" spans="6:6" s="85" customFormat="1">
      <c r="F197" s="61"/>
    </row>
    <row r="198" spans="6:6" s="85" customFormat="1">
      <c r="F198" s="61"/>
    </row>
    <row r="199" spans="6:6" s="85" customFormat="1">
      <c r="F199" s="61"/>
    </row>
    <row r="200" spans="6:6" s="85" customFormat="1">
      <c r="F200" s="61"/>
    </row>
    <row r="201" spans="6:6" s="85" customFormat="1">
      <c r="F201" s="61"/>
    </row>
    <row r="202" spans="6:6" s="85" customFormat="1">
      <c r="F202" s="61"/>
    </row>
    <row r="203" spans="6:6" s="85" customFormat="1">
      <c r="F203" s="61"/>
    </row>
    <row r="204" spans="6:6" s="85" customFormat="1">
      <c r="F204" s="61"/>
    </row>
    <row r="205" spans="6:6" s="85" customFormat="1">
      <c r="F205" s="61"/>
    </row>
    <row r="206" spans="6:6" s="85" customFormat="1">
      <c r="F206" s="61"/>
    </row>
    <row r="207" spans="6:6" s="85" customFormat="1">
      <c r="F207" s="61"/>
    </row>
    <row r="208" spans="6:6" s="85" customFormat="1">
      <c r="F208" s="61"/>
    </row>
    <row r="209" spans="6:6" s="85" customFormat="1">
      <c r="F209" s="61"/>
    </row>
    <row r="210" spans="6:6" s="85" customFormat="1">
      <c r="F210" s="61"/>
    </row>
    <row r="211" spans="6:6" s="85" customFormat="1">
      <c r="F211" s="61"/>
    </row>
    <row r="212" spans="6:6" s="85" customFormat="1">
      <c r="F212" s="61"/>
    </row>
    <row r="213" spans="6:6" s="85" customFormat="1">
      <c r="F213" s="61"/>
    </row>
    <row r="214" spans="6:6" s="85" customFormat="1">
      <c r="F214" s="61"/>
    </row>
    <row r="215" spans="6:6" s="85" customFormat="1">
      <c r="F215" s="61"/>
    </row>
    <row r="216" spans="6:6" s="85" customFormat="1">
      <c r="F216" s="61"/>
    </row>
    <row r="217" spans="6:6" s="85" customFormat="1">
      <c r="F217" s="61"/>
    </row>
    <row r="218" spans="6:6" s="85" customFormat="1">
      <c r="F218" s="61"/>
    </row>
    <row r="219" spans="6:6" s="85" customFormat="1">
      <c r="F219" s="61"/>
    </row>
    <row r="220" spans="6:6" s="85" customFormat="1">
      <c r="F220" s="61"/>
    </row>
    <row r="221" spans="6:6" s="85" customFormat="1">
      <c r="F221" s="61"/>
    </row>
    <row r="222" spans="6:6" s="85" customFormat="1">
      <c r="F222" s="61"/>
    </row>
    <row r="223" spans="6:6" s="85" customFormat="1">
      <c r="F223" s="61"/>
    </row>
    <row r="224" spans="6:6" s="85" customFormat="1">
      <c r="F224" s="61"/>
    </row>
    <row r="225" spans="6:6" s="85" customFormat="1">
      <c r="F225" s="61"/>
    </row>
    <row r="226" spans="6:6" s="85" customFormat="1">
      <c r="F226" s="61"/>
    </row>
    <row r="227" spans="6:6" s="85" customFormat="1">
      <c r="F227" s="61"/>
    </row>
    <row r="228" spans="6:6" s="85" customFormat="1">
      <c r="F228" s="61"/>
    </row>
    <row r="229" spans="6:6" s="85" customFormat="1">
      <c r="F229" s="61"/>
    </row>
    <row r="230" spans="6:6" s="85" customFormat="1">
      <c r="F230" s="61"/>
    </row>
    <row r="231" spans="6:6" s="85" customFormat="1">
      <c r="F231" s="61"/>
    </row>
    <row r="232" spans="6:6" s="85" customFormat="1">
      <c r="F232" s="61"/>
    </row>
    <row r="233" spans="6:6" s="85" customFormat="1">
      <c r="F233" s="61"/>
    </row>
    <row r="234" spans="6:6" s="85" customFormat="1">
      <c r="F234" s="61"/>
    </row>
    <row r="235" spans="6:6" s="85" customFormat="1">
      <c r="F235" s="61"/>
    </row>
    <row r="236" spans="6:6" s="85" customFormat="1">
      <c r="F236" s="61"/>
    </row>
    <row r="237" spans="6:6" s="85" customFormat="1">
      <c r="F237" s="61"/>
    </row>
    <row r="238" spans="6:6" s="85" customFormat="1">
      <c r="F238" s="61"/>
    </row>
    <row r="239" spans="6:6" s="85" customFormat="1">
      <c r="F239" s="61"/>
    </row>
    <row r="240" spans="6:6" s="85" customFormat="1">
      <c r="F240" s="61"/>
    </row>
    <row r="241" spans="6:6" s="85" customFormat="1">
      <c r="F241" s="61"/>
    </row>
    <row r="242" spans="6:6" s="85" customFormat="1">
      <c r="F242" s="61"/>
    </row>
    <row r="243" spans="6:6" s="85" customFormat="1">
      <c r="F243" s="61"/>
    </row>
    <row r="244" spans="6:6" s="85" customFormat="1">
      <c r="F244" s="61"/>
    </row>
    <row r="245" spans="6:6" s="85" customFormat="1">
      <c r="F245" s="61"/>
    </row>
    <row r="246" spans="6:6" s="85" customFormat="1">
      <c r="F246" s="61"/>
    </row>
    <row r="247" spans="6:6" s="85" customFormat="1">
      <c r="F247" s="61"/>
    </row>
    <row r="248" spans="6:6" s="85" customFormat="1">
      <c r="F248" s="61"/>
    </row>
    <row r="249" spans="6:6" s="85" customFormat="1">
      <c r="F249" s="61"/>
    </row>
    <row r="250" spans="6:6" s="85" customFormat="1">
      <c r="F250" s="61"/>
    </row>
    <row r="251" spans="6:6" s="85" customFormat="1">
      <c r="F251" s="61"/>
    </row>
    <row r="252" spans="6:6" s="85" customFormat="1">
      <c r="F252" s="61"/>
    </row>
    <row r="253" spans="6:6" s="85" customFormat="1">
      <c r="F253" s="61"/>
    </row>
    <row r="254" spans="6:6" s="85" customFormat="1">
      <c r="F254" s="61"/>
    </row>
    <row r="255" spans="6:6" s="85" customFormat="1">
      <c r="F255" s="61"/>
    </row>
    <row r="256" spans="6:6" s="85" customFormat="1">
      <c r="F256" s="61"/>
    </row>
    <row r="257" spans="6:6" s="85" customFormat="1">
      <c r="F257" s="61"/>
    </row>
    <row r="258" spans="6:6" s="85" customFormat="1">
      <c r="F258" s="61"/>
    </row>
    <row r="259" spans="6:6" s="85" customFormat="1">
      <c r="F259" s="61"/>
    </row>
    <row r="260" spans="6:6" s="85" customFormat="1">
      <c r="F260" s="61"/>
    </row>
    <row r="261" spans="6:6" s="85" customFormat="1">
      <c r="F261" s="61"/>
    </row>
    <row r="262" spans="6:6" s="85" customFormat="1">
      <c r="F262" s="61"/>
    </row>
    <row r="263" spans="6:6" s="85" customFormat="1">
      <c r="F263" s="61"/>
    </row>
    <row r="264" spans="6:6" s="85" customFormat="1">
      <c r="F264" s="61"/>
    </row>
    <row r="265" spans="6:6" s="85" customFormat="1">
      <c r="F265" s="61"/>
    </row>
    <row r="266" spans="6:6" s="85" customFormat="1">
      <c r="F266" s="61"/>
    </row>
    <row r="267" spans="6:6" s="85" customFormat="1">
      <c r="F267" s="61"/>
    </row>
    <row r="268" spans="6:6" s="85" customFormat="1">
      <c r="F268" s="61"/>
    </row>
    <row r="269" spans="6:6" s="85" customFormat="1">
      <c r="F269" s="61"/>
    </row>
    <row r="270" spans="6:6" s="85" customFormat="1">
      <c r="F270" s="61"/>
    </row>
    <row r="271" spans="6:6" s="85" customFormat="1">
      <c r="F271" s="61"/>
    </row>
    <row r="272" spans="6:6" s="85" customFormat="1">
      <c r="F272" s="61"/>
    </row>
    <row r="273" spans="6:6" s="85" customFormat="1">
      <c r="F273" s="61"/>
    </row>
    <row r="274" spans="6:6" s="85" customFormat="1">
      <c r="F274" s="61"/>
    </row>
    <row r="275" spans="6:6" s="85" customFormat="1">
      <c r="F275" s="61"/>
    </row>
    <row r="276" spans="6:6" s="85" customFormat="1">
      <c r="F276" s="61"/>
    </row>
    <row r="277" spans="6:6" s="85" customFormat="1">
      <c r="F277" s="61"/>
    </row>
    <row r="278" spans="6:6" s="85" customFormat="1">
      <c r="F278" s="61"/>
    </row>
    <row r="279" spans="6:6" s="85" customFormat="1">
      <c r="F279" s="61"/>
    </row>
    <row r="280" spans="6:6" s="85" customFormat="1">
      <c r="F280" s="61"/>
    </row>
    <row r="281" spans="6:6" s="85" customFormat="1">
      <c r="F281" s="61"/>
    </row>
    <row r="282" spans="6:6" s="85" customFormat="1">
      <c r="F282" s="61"/>
    </row>
    <row r="283" spans="6:6" s="85" customFormat="1">
      <c r="F283" s="61"/>
    </row>
    <row r="284" spans="6:6" s="85" customFormat="1">
      <c r="F284" s="61"/>
    </row>
    <row r="285" spans="6:6" s="85" customFormat="1">
      <c r="F285" s="61"/>
    </row>
    <row r="286" spans="6:6" s="85" customFormat="1">
      <c r="F286" s="61"/>
    </row>
    <row r="287" spans="6:6" s="85" customFormat="1">
      <c r="F287" s="61"/>
    </row>
    <row r="288" spans="6:6" s="85" customFormat="1">
      <c r="F288" s="61"/>
    </row>
    <row r="289" spans="6:6" s="85" customFormat="1">
      <c r="F289" s="61"/>
    </row>
    <row r="290" spans="6:6" s="85" customFormat="1">
      <c r="F290" s="61"/>
    </row>
    <row r="291" spans="6:6" s="85" customFormat="1">
      <c r="F291" s="61"/>
    </row>
    <row r="292" spans="6:6" s="85" customFormat="1">
      <c r="F292" s="61"/>
    </row>
    <row r="293" spans="6:6" s="85" customFormat="1">
      <c r="F293" s="61"/>
    </row>
    <row r="294" spans="6:6" s="85" customFormat="1">
      <c r="F294" s="61"/>
    </row>
    <row r="295" spans="6:6" s="85" customFormat="1">
      <c r="F295" s="61"/>
    </row>
    <row r="296" spans="6:6" s="85" customFormat="1">
      <c r="F296" s="61"/>
    </row>
    <row r="297" spans="6:6" s="85" customFormat="1">
      <c r="F297" s="61"/>
    </row>
    <row r="298" spans="6:6" s="85" customFormat="1">
      <c r="F298" s="61"/>
    </row>
    <row r="299" spans="6:6" s="85" customFormat="1">
      <c r="F299" s="61"/>
    </row>
    <row r="300" spans="6:6" s="85" customFormat="1">
      <c r="F300" s="61"/>
    </row>
    <row r="301" spans="6:6" s="85" customFormat="1">
      <c r="F301" s="61"/>
    </row>
    <row r="302" spans="6:6" s="85" customFormat="1">
      <c r="F302" s="61"/>
    </row>
    <row r="303" spans="6:6" s="85" customFormat="1">
      <c r="F303" s="61"/>
    </row>
    <row r="304" spans="6:6" s="85" customFormat="1">
      <c r="F304" s="61"/>
    </row>
    <row r="305" spans="6:6" s="85" customFormat="1">
      <c r="F305" s="61"/>
    </row>
    <row r="306" spans="6:6" s="85" customFormat="1">
      <c r="F306" s="61"/>
    </row>
    <row r="307" spans="6:6" s="85" customFormat="1">
      <c r="F307" s="61"/>
    </row>
    <row r="308" spans="6:6" s="85" customFormat="1">
      <c r="F308" s="61"/>
    </row>
    <row r="309" spans="6:6" s="85" customFormat="1">
      <c r="F309" s="61"/>
    </row>
    <row r="310" spans="6:6" s="85" customFormat="1">
      <c r="F310" s="61"/>
    </row>
    <row r="311" spans="6:6" s="85" customFormat="1">
      <c r="F311" s="61"/>
    </row>
    <row r="312" spans="6:6" s="85" customFormat="1">
      <c r="F312" s="61"/>
    </row>
    <row r="313" spans="6:6" s="85" customFormat="1">
      <c r="F313" s="61"/>
    </row>
    <row r="314" spans="6:6" s="85" customFormat="1">
      <c r="F314" s="61"/>
    </row>
    <row r="315" spans="6:6" s="85" customFormat="1">
      <c r="F315" s="61"/>
    </row>
    <row r="316" spans="6:6" s="85" customFormat="1">
      <c r="F316" s="61"/>
    </row>
    <row r="317" spans="6:6" s="85" customFormat="1">
      <c r="F317" s="61"/>
    </row>
    <row r="318" spans="6:6" s="85" customFormat="1">
      <c r="F318" s="61"/>
    </row>
    <row r="319" spans="6:6" s="85" customFormat="1">
      <c r="F319" s="61"/>
    </row>
    <row r="320" spans="6:6" s="85" customFormat="1">
      <c r="F320" s="61"/>
    </row>
    <row r="321" spans="6:6" s="85" customFormat="1">
      <c r="F321" s="61"/>
    </row>
    <row r="322" spans="6:6" s="85" customFormat="1">
      <c r="F322" s="61"/>
    </row>
    <row r="323" spans="6:6" s="85" customFormat="1">
      <c r="F323" s="61"/>
    </row>
    <row r="324" spans="6:6" s="85" customFormat="1">
      <c r="F324" s="61"/>
    </row>
    <row r="325" spans="6:6" s="85" customFormat="1">
      <c r="F325" s="61"/>
    </row>
    <row r="326" spans="6:6" s="85" customFormat="1">
      <c r="F326" s="61"/>
    </row>
    <row r="327" spans="6:6" s="85" customFormat="1">
      <c r="F327" s="61"/>
    </row>
    <row r="328" spans="6:6" s="85" customFormat="1">
      <c r="F328" s="61"/>
    </row>
    <row r="329" spans="6:6" s="85" customFormat="1">
      <c r="F329" s="61"/>
    </row>
    <row r="330" spans="6:6" s="85" customFormat="1">
      <c r="F330" s="61"/>
    </row>
    <row r="331" spans="6:6" s="85" customFormat="1">
      <c r="F331" s="61"/>
    </row>
    <row r="332" spans="6:6" s="85" customFormat="1">
      <c r="F332" s="61"/>
    </row>
    <row r="333" spans="6:6" s="85" customFormat="1">
      <c r="F333" s="61"/>
    </row>
    <row r="334" spans="6:6" s="85" customFormat="1">
      <c r="F334" s="61"/>
    </row>
    <row r="335" spans="6:6" s="85" customFormat="1">
      <c r="F335" s="61"/>
    </row>
    <row r="336" spans="6:6" s="85" customFormat="1">
      <c r="F336" s="61"/>
    </row>
    <row r="337" spans="6:6" s="85" customFormat="1">
      <c r="F337" s="61"/>
    </row>
    <row r="338" spans="6:6" s="85" customFormat="1">
      <c r="F338" s="61"/>
    </row>
    <row r="339" spans="6:6" s="85" customFormat="1">
      <c r="F339" s="61"/>
    </row>
    <row r="340" spans="6:6" s="85" customFormat="1">
      <c r="F340" s="61"/>
    </row>
    <row r="341" spans="6:6" s="85" customFormat="1">
      <c r="F341" s="61"/>
    </row>
    <row r="342" spans="6:6" s="85" customFormat="1">
      <c r="F342" s="61"/>
    </row>
    <row r="343" spans="6:6" s="85" customFormat="1">
      <c r="F343" s="61"/>
    </row>
    <row r="344" spans="6:6" s="85" customFormat="1">
      <c r="F344" s="61"/>
    </row>
    <row r="345" spans="6:6" s="85" customFormat="1">
      <c r="F345" s="61"/>
    </row>
    <row r="346" spans="6:6" s="85" customFormat="1">
      <c r="F346" s="61"/>
    </row>
    <row r="347" spans="6:6" s="85" customFormat="1">
      <c r="F347" s="61"/>
    </row>
    <row r="348" spans="6:6" s="85" customFormat="1">
      <c r="F348" s="61"/>
    </row>
    <row r="349" spans="6:6" s="85" customFormat="1">
      <c r="F349" s="61"/>
    </row>
    <row r="350" spans="6:6" s="85" customFormat="1">
      <c r="F350" s="61"/>
    </row>
    <row r="351" spans="6:6" s="85" customFormat="1">
      <c r="F351" s="61"/>
    </row>
    <row r="352" spans="6:6" s="85" customFormat="1">
      <c r="F352" s="61"/>
    </row>
    <row r="353" spans="6:6" s="85" customFormat="1">
      <c r="F353" s="61"/>
    </row>
    <row r="354" spans="6:6" s="85" customFormat="1">
      <c r="F354" s="61"/>
    </row>
    <row r="355" spans="6:6" s="85" customFormat="1">
      <c r="F355" s="61"/>
    </row>
    <row r="356" spans="6:6" s="85" customFormat="1">
      <c r="F356" s="61"/>
    </row>
    <row r="357" spans="6:6" s="85" customFormat="1">
      <c r="F357" s="61"/>
    </row>
    <row r="358" spans="6:6" s="85" customFormat="1">
      <c r="F358" s="61"/>
    </row>
    <row r="359" spans="6:6" s="85" customFormat="1">
      <c r="F359" s="61"/>
    </row>
    <row r="360" spans="6:6" s="85" customFormat="1">
      <c r="F360" s="61"/>
    </row>
    <row r="361" spans="6:6" s="85" customFormat="1">
      <c r="F361" s="61"/>
    </row>
    <row r="362" spans="6:6" s="85" customFormat="1">
      <c r="F362" s="61"/>
    </row>
    <row r="363" spans="6:6" s="85" customFormat="1">
      <c r="F363" s="61"/>
    </row>
    <row r="364" spans="6:6" s="85" customFormat="1">
      <c r="F364" s="61"/>
    </row>
    <row r="365" spans="6:6" s="85" customFormat="1">
      <c r="F365" s="61"/>
    </row>
    <row r="366" spans="6:6" s="85" customFormat="1">
      <c r="F366" s="61"/>
    </row>
    <row r="367" spans="6:6" s="85" customFormat="1">
      <c r="F367" s="61"/>
    </row>
    <row r="368" spans="6:6" s="85" customFormat="1">
      <c r="F368" s="61"/>
    </row>
    <row r="369" spans="6:6" s="85" customFormat="1">
      <c r="F369" s="61"/>
    </row>
    <row r="370" spans="6:6" s="85" customFormat="1">
      <c r="F370" s="61"/>
    </row>
    <row r="371" spans="6:6" s="85" customFormat="1">
      <c r="F371" s="61"/>
    </row>
    <row r="372" spans="6:6" s="85" customFormat="1">
      <c r="F372" s="61"/>
    </row>
    <row r="373" spans="6:6" s="85" customFormat="1">
      <c r="F373" s="61"/>
    </row>
    <row r="374" spans="6:6" s="85" customFormat="1">
      <c r="F374" s="61"/>
    </row>
    <row r="375" spans="6:6" s="85" customFormat="1">
      <c r="F375" s="61"/>
    </row>
    <row r="376" spans="6:6" s="85" customFormat="1">
      <c r="F376" s="61"/>
    </row>
    <row r="377" spans="6:6" s="85" customFormat="1">
      <c r="F377" s="61"/>
    </row>
    <row r="378" spans="6:6" s="85" customFormat="1">
      <c r="F378" s="61"/>
    </row>
    <row r="379" spans="6:6" s="85" customFormat="1">
      <c r="F379" s="61"/>
    </row>
    <row r="380" spans="6:6" s="85" customFormat="1">
      <c r="F380" s="61"/>
    </row>
    <row r="381" spans="6:6" s="85" customFormat="1">
      <c r="F381" s="61"/>
    </row>
    <row r="382" spans="6:6" s="85" customFormat="1">
      <c r="F382" s="61"/>
    </row>
    <row r="383" spans="6:6" s="85" customFormat="1">
      <c r="F383" s="61"/>
    </row>
    <row r="384" spans="6:6" s="85" customFormat="1">
      <c r="F384" s="61"/>
    </row>
    <row r="385" spans="6:6" s="85" customFormat="1">
      <c r="F385" s="61"/>
    </row>
    <row r="386" spans="6:6" s="85" customFormat="1">
      <c r="F386" s="61"/>
    </row>
    <row r="387" spans="6:6" s="85" customFormat="1">
      <c r="F387" s="61"/>
    </row>
    <row r="388" spans="6:6" s="85" customFormat="1">
      <c r="F388" s="61"/>
    </row>
    <row r="389" spans="6:6" s="85" customFormat="1">
      <c r="F389" s="61"/>
    </row>
    <row r="390" spans="6:6" s="85" customFormat="1">
      <c r="F390" s="61"/>
    </row>
    <row r="391" spans="6:6" s="85" customFormat="1">
      <c r="F391" s="61"/>
    </row>
    <row r="392" spans="6:6" s="85" customFormat="1">
      <c r="F392" s="61"/>
    </row>
    <row r="393" spans="6:6" s="85" customFormat="1">
      <c r="F393" s="61"/>
    </row>
    <row r="394" spans="6:6" s="85" customFormat="1">
      <c r="F394" s="61"/>
    </row>
    <row r="395" spans="6:6" s="85" customFormat="1">
      <c r="F395" s="61"/>
    </row>
    <row r="396" spans="6:6" s="85" customFormat="1">
      <c r="F396" s="61"/>
    </row>
    <row r="397" spans="6:6" s="85" customFormat="1">
      <c r="F397" s="61"/>
    </row>
    <row r="398" spans="6:6" s="85" customFormat="1">
      <c r="F398" s="61"/>
    </row>
    <row r="399" spans="6:6" s="85" customFormat="1">
      <c r="F399" s="61"/>
    </row>
    <row r="400" spans="6:6" s="85" customFormat="1">
      <c r="F400" s="61"/>
    </row>
    <row r="401" spans="6:6" s="85" customFormat="1">
      <c r="F401" s="61"/>
    </row>
    <row r="402" spans="6:6" s="85" customFormat="1">
      <c r="F402" s="61"/>
    </row>
    <row r="403" spans="6:6" s="85" customFormat="1">
      <c r="F403" s="61"/>
    </row>
    <row r="404" spans="6:6" s="85" customFormat="1">
      <c r="F404" s="61"/>
    </row>
    <row r="405" spans="6:6" s="85" customFormat="1">
      <c r="F405" s="61"/>
    </row>
    <row r="406" spans="6:6" s="85" customFormat="1">
      <c r="F406" s="61"/>
    </row>
    <row r="407" spans="6:6" s="85" customFormat="1">
      <c r="F407" s="61"/>
    </row>
    <row r="408" spans="6:6" s="85" customFormat="1">
      <c r="F408" s="61"/>
    </row>
    <row r="409" spans="6:6" s="85" customFormat="1">
      <c r="F409" s="61"/>
    </row>
    <row r="410" spans="6:6" s="85" customFormat="1">
      <c r="F410" s="61"/>
    </row>
    <row r="411" spans="6:6" s="85" customFormat="1">
      <c r="F411" s="61"/>
    </row>
    <row r="412" spans="6:6" s="85" customFormat="1">
      <c r="F412" s="61"/>
    </row>
    <row r="413" spans="6:6" s="85" customFormat="1">
      <c r="F413" s="61"/>
    </row>
    <row r="414" spans="6:6" s="85" customFormat="1">
      <c r="F414" s="61"/>
    </row>
    <row r="415" spans="6:6" s="85" customFormat="1">
      <c r="F415" s="61"/>
    </row>
    <row r="416" spans="6:6" s="85" customFormat="1">
      <c r="F416" s="61"/>
    </row>
    <row r="417" spans="6:6" s="85" customFormat="1">
      <c r="F417" s="61"/>
    </row>
    <row r="418" spans="6:6" s="85" customFormat="1">
      <c r="F418" s="61"/>
    </row>
    <row r="419" spans="6:6" s="85" customFormat="1">
      <c r="F419" s="61"/>
    </row>
    <row r="420" spans="6:6" s="85" customFormat="1">
      <c r="F420" s="61"/>
    </row>
    <row r="421" spans="6:6" s="85" customFormat="1">
      <c r="F421" s="61"/>
    </row>
    <row r="422" spans="6:6" s="85" customFormat="1">
      <c r="F422" s="61"/>
    </row>
    <row r="423" spans="6:6" s="85" customFormat="1">
      <c r="F423" s="61"/>
    </row>
    <row r="424" spans="6:6" s="85" customFormat="1">
      <c r="F424" s="61"/>
    </row>
    <row r="425" spans="6:6" s="85" customFormat="1">
      <c r="F425" s="61"/>
    </row>
    <row r="426" spans="6:6" s="85" customFormat="1">
      <c r="F426" s="61"/>
    </row>
    <row r="427" spans="6:6" s="85" customFormat="1">
      <c r="F427" s="61"/>
    </row>
    <row r="428" spans="6:6" s="85" customFormat="1">
      <c r="F428" s="61"/>
    </row>
    <row r="429" spans="6:6" s="85" customFormat="1">
      <c r="F429" s="61"/>
    </row>
    <row r="430" spans="6:6" s="85" customFormat="1">
      <c r="F430" s="61"/>
    </row>
    <row r="431" spans="6:6" s="85" customFormat="1">
      <c r="F431" s="61"/>
    </row>
    <row r="432" spans="6:6" s="85" customFormat="1">
      <c r="F432" s="61"/>
    </row>
    <row r="433" spans="6:6" s="85" customFormat="1">
      <c r="F433" s="61"/>
    </row>
    <row r="434" spans="6:6" s="85" customFormat="1">
      <c r="F434" s="61"/>
    </row>
    <row r="435" spans="6:6" s="85" customFormat="1">
      <c r="F435" s="61"/>
    </row>
    <row r="436" spans="6:6" s="85" customFormat="1">
      <c r="F436" s="61"/>
    </row>
    <row r="437" spans="6:6" s="85" customFormat="1">
      <c r="F437" s="61"/>
    </row>
    <row r="438" spans="6:6" s="85" customFormat="1">
      <c r="F438" s="61"/>
    </row>
    <row r="439" spans="6:6" s="85" customFormat="1">
      <c r="F439" s="61"/>
    </row>
    <row r="440" spans="6:6" s="85" customFormat="1">
      <c r="F440" s="61"/>
    </row>
    <row r="441" spans="6:6" s="85" customFormat="1">
      <c r="F441" s="61"/>
    </row>
    <row r="442" spans="6:6" s="85" customFormat="1">
      <c r="F442" s="61"/>
    </row>
    <row r="443" spans="6:6" s="85" customFormat="1">
      <c r="F443" s="61"/>
    </row>
    <row r="444" spans="6:6" s="85" customFormat="1">
      <c r="F444" s="61"/>
    </row>
    <row r="445" spans="6:6" s="85" customFormat="1">
      <c r="F445" s="61"/>
    </row>
    <row r="446" spans="6:6" s="85" customFormat="1">
      <c r="F446" s="61"/>
    </row>
    <row r="447" spans="6:6" s="85" customFormat="1">
      <c r="F447" s="61"/>
    </row>
    <row r="448" spans="6:6" s="85" customFormat="1">
      <c r="F448" s="61"/>
    </row>
    <row r="449" spans="6:6" s="85" customFormat="1">
      <c r="F449" s="61"/>
    </row>
    <row r="450" spans="6:6" s="85" customFormat="1">
      <c r="F450" s="61"/>
    </row>
    <row r="451" spans="6:6" s="85" customFormat="1">
      <c r="F451" s="61"/>
    </row>
    <row r="452" spans="6:6" s="85" customFormat="1">
      <c r="F452" s="61"/>
    </row>
    <row r="453" spans="6:6" s="85" customFormat="1">
      <c r="F453" s="61"/>
    </row>
    <row r="454" spans="6:6" s="85" customFormat="1">
      <c r="F454" s="61"/>
    </row>
    <row r="455" spans="6:6" s="85" customFormat="1">
      <c r="F455" s="61"/>
    </row>
    <row r="456" spans="6:6" s="85" customFormat="1">
      <c r="F456" s="61"/>
    </row>
    <row r="457" spans="6:6" s="85" customFormat="1">
      <c r="F457" s="61"/>
    </row>
    <row r="458" spans="6:6" s="85" customFormat="1">
      <c r="F458" s="61"/>
    </row>
    <row r="459" spans="6:6" s="85" customFormat="1">
      <c r="F459" s="61"/>
    </row>
    <row r="460" spans="6:6" s="85" customFormat="1">
      <c r="F460" s="61"/>
    </row>
    <row r="461" spans="6:6" s="85" customFormat="1">
      <c r="F461" s="61"/>
    </row>
    <row r="462" spans="6:6" s="85" customFormat="1">
      <c r="F462" s="61"/>
    </row>
    <row r="463" spans="6:6" s="85" customFormat="1">
      <c r="F463" s="61"/>
    </row>
    <row r="464" spans="6:6" s="85" customFormat="1">
      <c r="F464" s="61"/>
    </row>
    <row r="465" spans="6:6" s="85" customFormat="1">
      <c r="F465" s="61"/>
    </row>
    <row r="466" spans="6:6" s="85" customFormat="1">
      <c r="F466" s="61"/>
    </row>
    <row r="467" spans="6:6" s="85" customFormat="1">
      <c r="F467" s="61"/>
    </row>
    <row r="468" spans="6:6" s="85" customFormat="1">
      <c r="F468" s="61"/>
    </row>
    <row r="469" spans="6:6" s="85" customFormat="1">
      <c r="F469" s="61"/>
    </row>
    <row r="470" spans="6:6" s="85" customFormat="1">
      <c r="F470" s="61"/>
    </row>
    <row r="471" spans="6:6" s="85" customFormat="1">
      <c r="F471" s="61"/>
    </row>
    <row r="472" spans="6:6" s="85" customFormat="1">
      <c r="F472" s="61"/>
    </row>
    <row r="473" spans="6:6" s="85" customFormat="1">
      <c r="F473" s="61"/>
    </row>
    <row r="474" spans="6:6" s="85" customFormat="1">
      <c r="F474" s="61"/>
    </row>
    <row r="475" spans="6:6" s="85" customFormat="1">
      <c r="F475" s="61"/>
    </row>
    <row r="476" spans="6:6" s="85" customFormat="1">
      <c r="F476" s="61"/>
    </row>
    <row r="477" spans="6:6" s="85" customFormat="1">
      <c r="F477" s="61"/>
    </row>
    <row r="478" spans="6:6" s="85" customFormat="1">
      <c r="F478" s="61"/>
    </row>
    <row r="479" spans="6:6" s="85" customFormat="1">
      <c r="F479" s="61"/>
    </row>
    <row r="480" spans="6:6" s="85" customFormat="1">
      <c r="F480" s="61"/>
    </row>
    <row r="481" spans="6:6" s="85" customFormat="1">
      <c r="F481" s="61"/>
    </row>
    <row r="482" spans="6:6" s="85" customFormat="1">
      <c r="F482" s="61"/>
    </row>
    <row r="483" spans="6:6" s="85" customFormat="1">
      <c r="F483" s="61"/>
    </row>
    <row r="484" spans="6:6" s="85" customFormat="1">
      <c r="F484" s="61"/>
    </row>
    <row r="485" spans="6:6" s="85" customFormat="1">
      <c r="F485" s="61"/>
    </row>
    <row r="486" spans="6:6" s="85" customFormat="1">
      <c r="F486" s="61"/>
    </row>
    <row r="487" spans="6:6" s="85" customFormat="1">
      <c r="F487" s="61"/>
    </row>
    <row r="488" spans="6:6" s="85" customFormat="1">
      <c r="F488" s="61"/>
    </row>
    <row r="489" spans="6:6" s="85" customFormat="1">
      <c r="F489" s="61"/>
    </row>
    <row r="490" spans="6:6" s="85" customFormat="1">
      <c r="F490" s="61"/>
    </row>
    <row r="491" spans="6:6" s="85" customFormat="1">
      <c r="F491" s="61"/>
    </row>
    <row r="492" spans="6:6" s="85" customFormat="1">
      <c r="F492" s="61"/>
    </row>
    <row r="493" spans="6:6" s="85" customFormat="1">
      <c r="F493" s="61"/>
    </row>
    <row r="494" spans="6:6" s="85" customFormat="1">
      <c r="F494" s="61"/>
    </row>
    <row r="495" spans="6:6" s="85" customFormat="1">
      <c r="F495" s="61"/>
    </row>
    <row r="496" spans="6:6" s="85" customFormat="1">
      <c r="F496" s="61"/>
    </row>
    <row r="497" spans="6:6" s="85" customFormat="1">
      <c r="F497" s="61"/>
    </row>
    <row r="498" spans="6:6" s="85" customFormat="1">
      <c r="F498" s="61"/>
    </row>
    <row r="499" spans="6:6" s="85" customFormat="1">
      <c r="F499" s="61"/>
    </row>
    <row r="500" spans="6:6" s="85" customFormat="1">
      <c r="F500" s="61"/>
    </row>
    <row r="501" spans="6:6" s="85" customFormat="1">
      <c r="F501" s="61"/>
    </row>
    <row r="502" spans="6:6" s="85" customFormat="1">
      <c r="F502" s="61"/>
    </row>
    <row r="503" spans="6:6" s="85" customFormat="1">
      <c r="F503" s="61"/>
    </row>
    <row r="504" spans="6:6" s="85" customFormat="1">
      <c r="F504" s="61"/>
    </row>
    <row r="505" spans="6:6" s="85" customFormat="1">
      <c r="F505" s="61"/>
    </row>
    <row r="506" spans="6:6" s="85" customFormat="1">
      <c r="F506" s="61"/>
    </row>
    <row r="507" spans="6:6" s="85" customFormat="1">
      <c r="F507" s="61"/>
    </row>
    <row r="508" spans="6:6" s="85" customFormat="1">
      <c r="F508" s="61"/>
    </row>
    <row r="509" spans="6:6" s="85" customFormat="1">
      <c r="F509" s="61"/>
    </row>
    <row r="510" spans="6:6" s="85" customFormat="1">
      <c r="F510" s="61"/>
    </row>
    <row r="511" spans="6:6" s="85" customFormat="1">
      <c r="F511" s="61"/>
    </row>
    <row r="512" spans="6:6" s="85" customFormat="1">
      <c r="F512" s="61"/>
    </row>
    <row r="513" spans="6:6" s="85" customFormat="1">
      <c r="F513" s="61"/>
    </row>
    <row r="514" spans="6:6" s="85" customFormat="1">
      <c r="F514" s="61"/>
    </row>
    <row r="515" spans="6:6" s="85" customFormat="1">
      <c r="F515" s="61"/>
    </row>
    <row r="516" spans="6:6" s="85" customFormat="1">
      <c r="F516" s="61"/>
    </row>
    <row r="517" spans="6:6" s="85" customFormat="1">
      <c r="F517" s="61"/>
    </row>
    <row r="518" spans="6:6" s="85" customFormat="1">
      <c r="F518" s="61"/>
    </row>
    <row r="519" spans="6:6" s="85" customFormat="1">
      <c r="F519" s="61"/>
    </row>
    <row r="520" spans="6:6" s="85" customFormat="1">
      <c r="F520" s="61"/>
    </row>
    <row r="521" spans="6:6" s="85" customFormat="1">
      <c r="F521" s="61"/>
    </row>
    <row r="522" spans="6:6" s="85" customFormat="1">
      <c r="F522" s="61"/>
    </row>
    <row r="523" spans="6:6" s="85" customFormat="1">
      <c r="F523" s="61"/>
    </row>
    <row r="524" spans="6:6" s="85" customFormat="1">
      <c r="F524" s="61"/>
    </row>
    <row r="525" spans="6:6" s="85" customFormat="1">
      <c r="F525" s="61"/>
    </row>
    <row r="526" spans="6:6" s="85" customFormat="1">
      <c r="F526" s="61"/>
    </row>
    <row r="527" spans="6:6" s="85" customFormat="1">
      <c r="F527" s="61"/>
    </row>
    <row r="528" spans="6:6" s="85" customFormat="1">
      <c r="F528" s="61"/>
    </row>
    <row r="529" spans="6:6" s="85" customFormat="1">
      <c r="F529" s="61"/>
    </row>
    <row r="530" spans="6:6" s="85" customFormat="1">
      <c r="F530" s="61"/>
    </row>
    <row r="531" spans="6:6" s="85" customFormat="1">
      <c r="F531" s="61"/>
    </row>
    <row r="532" spans="6:6" s="85" customFormat="1">
      <c r="F532" s="61"/>
    </row>
    <row r="533" spans="6:6" s="85" customFormat="1">
      <c r="F533" s="61"/>
    </row>
    <row r="534" spans="6:6" s="85" customFormat="1">
      <c r="F534" s="61"/>
    </row>
    <row r="535" spans="6:6" s="85" customFormat="1">
      <c r="F535" s="61"/>
    </row>
    <row r="536" spans="6:6" s="85" customFormat="1">
      <c r="F536" s="61"/>
    </row>
    <row r="537" spans="6:6" s="85" customFormat="1">
      <c r="F537" s="61"/>
    </row>
    <row r="538" spans="6:6" s="85" customFormat="1">
      <c r="F538" s="61"/>
    </row>
    <row r="539" spans="6:6" s="85" customFormat="1">
      <c r="F539" s="61"/>
    </row>
    <row r="540" spans="6:6" s="85" customFormat="1">
      <c r="F540" s="61"/>
    </row>
    <row r="541" spans="6:6" s="85" customFormat="1">
      <c r="F541" s="61"/>
    </row>
    <row r="542" spans="6:6" s="85" customFormat="1">
      <c r="F542" s="61"/>
    </row>
    <row r="543" spans="6:6" s="85" customFormat="1">
      <c r="F543" s="61"/>
    </row>
    <row r="544" spans="6:6" s="85" customFormat="1">
      <c r="F544" s="61"/>
    </row>
    <row r="545" spans="6:6" s="85" customFormat="1">
      <c r="F545" s="61"/>
    </row>
    <row r="546" spans="6:6" s="85" customFormat="1">
      <c r="F546" s="61"/>
    </row>
    <row r="547" spans="6:6" s="85" customFormat="1">
      <c r="F547" s="61"/>
    </row>
    <row r="548" spans="6:6" s="85" customFormat="1">
      <c r="F548" s="61"/>
    </row>
    <row r="549" spans="6:6" s="85" customFormat="1">
      <c r="F549" s="61"/>
    </row>
    <row r="550" spans="6:6" s="85" customFormat="1">
      <c r="F550" s="61"/>
    </row>
    <row r="551" spans="6:6" s="85" customFormat="1">
      <c r="F551" s="61"/>
    </row>
    <row r="552" spans="6:6" s="85" customFormat="1">
      <c r="F552" s="61"/>
    </row>
    <row r="553" spans="6:6" s="85" customFormat="1">
      <c r="F553" s="61"/>
    </row>
    <row r="554" spans="6:6" s="85" customFormat="1">
      <c r="F554" s="61"/>
    </row>
    <row r="555" spans="6:6" s="85" customFormat="1">
      <c r="F555" s="61"/>
    </row>
    <row r="556" spans="6:6" s="85" customFormat="1">
      <c r="F556" s="61"/>
    </row>
    <row r="557" spans="6:6" s="85" customFormat="1">
      <c r="F557" s="61"/>
    </row>
    <row r="558" spans="6:6" s="85" customFormat="1">
      <c r="F558" s="61"/>
    </row>
    <row r="559" spans="6:6" s="85" customFormat="1">
      <c r="F559" s="61"/>
    </row>
    <row r="560" spans="6:6" s="85" customFormat="1">
      <c r="F560" s="61"/>
    </row>
    <row r="561" spans="6:6" s="85" customFormat="1">
      <c r="F561" s="61"/>
    </row>
    <row r="562" spans="6:6" s="85" customFormat="1">
      <c r="F562" s="61"/>
    </row>
    <row r="563" spans="6:6" s="85" customFormat="1">
      <c r="F563" s="61"/>
    </row>
    <row r="564" spans="6:6" s="85" customFormat="1">
      <c r="F564" s="61"/>
    </row>
    <row r="565" spans="6:6" s="85" customFormat="1">
      <c r="F565" s="61"/>
    </row>
    <row r="566" spans="6:6" s="85" customFormat="1">
      <c r="F566" s="61"/>
    </row>
    <row r="567" spans="6:6" s="85" customFormat="1">
      <c r="F567" s="61"/>
    </row>
    <row r="568" spans="6:6" s="85" customFormat="1">
      <c r="F568" s="61"/>
    </row>
    <row r="569" spans="6:6" s="85" customFormat="1">
      <c r="F569" s="61"/>
    </row>
    <row r="570" spans="6:6" s="85" customFormat="1">
      <c r="F570" s="61"/>
    </row>
    <row r="571" spans="6:6" s="85" customFormat="1">
      <c r="F571" s="61"/>
    </row>
    <row r="572" spans="6:6" s="85" customFormat="1">
      <c r="F572" s="61"/>
    </row>
    <row r="573" spans="6:6" s="85" customFormat="1">
      <c r="F573" s="61"/>
    </row>
    <row r="574" spans="6:6" s="85" customFormat="1">
      <c r="F574" s="61"/>
    </row>
    <row r="575" spans="6:6" s="85" customFormat="1">
      <c r="F575" s="61"/>
    </row>
    <row r="576" spans="6:6" s="85" customFormat="1">
      <c r="F576" s="61"/>
    </row>
    <row r="577" spans="6:6" s="85" customFormat="1">
      <c r="F577" s="61"/>
    </row>
    <row r="578" spans="6:6" s="85" customFormat="1">
      <c r="F578" s="61"/>
    </row>
    <row r="579" spans="6:6" s="85" customFormat="1">
      <c r="F579" s="61"/>
    </row>
    <row r="580" spans="6:6" s="85" customFormat="1">
      <c r="F580" s="61"/>
    </row>
    <row r="581" spans="6:6" s="85" customFormat="1">
      <c r="F581" s="61"/>
    </row>
    <row r="582" spans="6:6" s="85" customFormat="1">
      <c r="F582" s="61"/>
    </row>
    <row r="583" spans="6:6" s="85" customFormat="1">
      <c r="F583" s="61"/>
    </row>
    <row r="584" spans="6:6" s="85" customFormat="1">
      <c r="F584" s="61"/>
    </row>
    <row r="585" spans="6:6" s="85" customFormat="1">
      <c r="F585" s="61"/>
    </row>
    <row r="586" spans="6:6" s="85" customFormat="1">
      <c r="F586" s="61"/>
    </row>
    <row r="587" spans="6:6" s="85" customFormat="1">
      <c r="F587" s="61"/>
    </row>
    <row r="588" spans="6:6" s="85" customFormat="1">
      <c r="F588" s="61"/>
    </row>
    <row r="589" spans="6:6" s="85" customFormat="1">
      <c r="F589" s="61"/>
    </row>
    <row r="590" spans="6:6" s="85" customFormat="1">
      <c r="F590" s="61"/>
    </row>
    <row r="591" spans="6:6" s="85" customFormat="1">
      <c r="F591" s="61"/>
    </row>
    <row r="592" spans="6:6" s="85" customFormat="1">
      <c r="F592" s="61"/>
    </row>
    <row r="593" spans="6:6" s="85" customFormat="1">
      <c r="F593" s="61"/>
    </row>
    <row r="594" spans="6:6" s="85" customFormat="1">
      <c r="F594" s="61"/>
    </row>
    <row r="595" spans="6:6" s="85" customFormat="1">
      <c r="F595" s="61"/>
    </row>
    <row r="596" spans="6:6" s="85" customFormat="1">
      <c r="F596" s="61"/>
    </row>
    <row r="597" spans="6:6" s="85" customFormat="1">
      <c r="F597" s="61"/>
    </row>
    <row r="598" spans="6:6" s="85" customFormat="1">
      <c r="F598" s="61"/>
    </row>
    <row r="599" spans="6:6" s="85" customFormat="1">
      <c r="F599" s="61"/>
    </row>
    <row r="600" spans="6:6" s="85" customFormat="1">
      <c r="F600" s="61"/>
    </row>
    <row r="601" spans="6:6" s="85" customFormat="1">
      <c r="F601" s="61"/>
    </row>
    <row r="602" spans="6:6" s="85" customFormat="1">
      <c r="F602" s="61"/>
    </row>
    <row r="603" spans="6:6" s="85" customFormat="1">
      <c r="F603" s="61"/>
    </row>
    <row r="604" spans="6:6" s="85" customFormat="1">
      <c r="F604" s="61"/>
    </row>
    <row r="605" spans="6:6" s="85" customFormat="1">
      <c r="F605" s="61"/>
    </row>
    <row r="606" spans="6:6" s="85" customFormat="1">
      <c r="F606" s="61"/>
    </row>
    <row r="607" spans="6:6" s="85" customFormat="1">
      <c r="F607" s="61"/>
    </row>
    <row r="608" spans="6:6" s="85" customFormat="1">
      <c r="F608" s="61"/>
    </row>
    <row r="609" spans="6:6" s="85" customFormat="1">
      <c r="F609" s="61"/>
    </row>
    <row r="610" spans="6:6" s="85" customFormat="1">
      <c r="F610" s="61"/>
    </row>
    <row r="611" spans="6:6" s="85" customFormat="1">
      <c r="F611" s="61"/>
    </row>
    <row r="612" spans="6:6" s="85" customFormat="1">
      <c r="F612" s="61"/>
    </row>
    <row r="613" spans="6:6" s="85" customFormat="1">
      <c r="F613" s="61"/>
    </row>
    <row r="614" spans="6:6" s="85" customFormat="1">
      <c r="F614" s="61"/>
    </row>
    <row r="615" spans="6:6" s="85" customFormat="1">
      <c r="F615" s="61"/>
    </row>
    <row r="616" spans="6:6" s="85" customFormat="1">
      <c r="F616" s="61"/>
    </row>
    <row r="617" spans="6:6" s="85" customFormat="1">
      <c r="F617" s="61"/>
    </row>
    <row r="618" spans="6:6" s="85" customFormat="1">
      <c r="F618" s="61"/>
    </row>
    <row r="619" spans="6:6" s="85" customFormat="1">
      <c r="F619" s="61"/>
    </row>
    <row r="620" spans="6:6" s="85" customFormat="1">
      <c r="F620" s="61"/>
    </row>
    <row r="621" spans="6:6" s="85" customFormat="1">
      <c r="F621" s="61"/>
    </row>
    <row r="622" spans="6:6" s="85" customFormat="1">
      <c r="F622" s="61"/>
    </row>
    <row r="623" spans="6:6" s="85" customFormat="1">
      <c r="F623" s="61"/>
    </row>
    <row r="624" spans="6:6" s="85" customFormat="1">
      <c r="F624" s="61"/>
    </row>
    <row r="625" spans="6:6" s="85" customFormat="1">
      <c r="F625" s="61"/>
    </row>
    <row r="626" spans="6:6" s="85" customFormat="1">
      <c r="F626" s="61"/>
    </row>
    <row r="627" spans="6:6" s="85" customFormat="1">
      <c r="F627" s="61"/>
    </row>
    <row r="628" spans="6:6" s="85" customFormat="1">
      <c r="F628" s="61"/>
    </row>
    <row r="629" spans="6:6" s="85" customFormat="1">
      <c r="F629" s="61"/>
    </row>
    <row r="630" spans="6:6" s="85" customFormat="1">
      <c r="F630" s="61"/>
    </row>
    <row r="631" spans="6:6" s="85" customFormat="1">
      <c r="F631" s="61"/>
    </row>
    <row r="632" spans="6:6" s="85" customFormat="1">
      <c r="F632" s="61"/>
    </row>
    <row r="633" spans="6:6" s="85" customFormat="1">
      <c r="F633" s="61"/>
    </row>
    <row r="634" spans="6:6" s="85" customFormat="1">
      <c r="F634" s="61"/>
    </row>
    <row r="635" spans="6:6" s="85" customFormat="1">
      <c r="F635" s="61"/>
    </row>
    <row r="636" spans="6:6" s="85" customFormat="1">
      <c r="F636" s="61"/>
    </row>
    <row r="637" spans="6:6" s="85" customFormat="1">
      <c r="F637" s="61"/>
    </row>
    <row r="638" spans="6:6" s="85" customFormat="1">
      <c r="F638" s="61"/>
    </row>
    <row r="639" spans="6:6" s="85" customFormat="1">
      <c r="F639" s="61"/>
    </row>
    <row r="640" spans="6:6" s="85" customFormat="1">
      <c r="F640" s="61"/>
    </row>
    <row r="641" spans="6:6" s="85" customFormat="1">
      <c r="F641" s="61"/>
    </row>
    <row r="642" spans="6:6" s="85" customFormat="1">
      <c r="F642" s="61"/>
    </row>
    <row r="643" spans="6:6" s="85" customFormat="1">
      <c r="F643" s="61"/>
    </row>
    <row r="644" spans="6:6" s="85" customFormat="1">
      <c r="F644" s="61"/>
    </row>
    <row r="645" spans="6:6" s="85" customFormat="1">
      <c r="F645" s="61"/>
    </row>
    <row r="646" spans="6:6" s="85" customFormat="1">
      <c r="F646" s="61"/>
    </row>
    <row r="647" spans="6:6" s="85" customFormat="1">
      <c r="F647" s="61"/>
    </row>
    <row r="648" spans="6:6" s="85" customFormat="1">
      <c r="F648" s="61"/>
    </row>
    <row r="649" spans="6:6" s="85" customFormat="1">
      <c r="F649" s="61"/>
    </row>
    <row r="650" spans="6:6" s="85" customFormat="1">
      <c r="F650" s="61"/>
    </row>
    <row r="651" spans="6:6" s="85" customFormat="1">
      <c r="F651" s="61"/>
    </row>
    <row r="652" spans="6:6" s="85" customFormat="1">
      <c r="F652" s="61"/>
    </row>
    <row r="653" spans="6:6" s="85" customFormat="1">
      <c r="F653" s="61"/>
    </row>
    <row r="654" spans="6:6" s="85" customFormat="1">
      <c r="F654" s="61"/>
    </row>
    <row r="655" spans="6:6" s="85" customFormat="1">
      <c r="F655" s="61"/>
    </row>
    <row r="656" spans="6:6" s="85" customFormat="1">
      <c r="F656" s="61"/>
    </row>
    <row r="657" spans="6:6" s="85" customFormat="1">
      <c r="F657" s="61"/>
    </row>
    <row r="658" spans="6:6" s="85" customFormat="1">
      <c r="F658" s="61"/>
    </row>
    <row r="659" spans="6:6" s="85" customFormat="1">
      <c r="F659" s="61"/>
    </row>
    <row r="660" spans="6:6" s="85" customFormat="1">
      <c r="F660" s="61"/>
    </row>
    <row r="661" spans="6:6" s="85" customFormat="1">
      <c r="F661" s="61"/>
    </row>
    <row r="662" spans="6:6" s="85" customFormat="1">
      <c r="F662" s="61"/>
    </row>
    <row r="663" spans="6:6" s="85" customFormat="1">
      <c r="F663" s="61"/>
    </row>
    <row r="664" spans="6:6" s="85" customFormat="1">
      <c r="F664" s="61"/>
    </row>
    <row r="665" spans="6:6" s="85" customFormat="1">
      <c r="F665" s="61"/>
    </row>
    <row r="666" spans="6:6" s="85" customFormat="1">
      <c r="F666" s="61"/>
    </row>
  </sheetData>
  <conditionalFormatting sqref="H1:H1048576">
    <cfRule type="cellIs" dxfId="85" priority="5" operator="equal">
      <formula>"Indéterminé"</formula>
    </cfRule>
    <cfRule type="cellIs" dxfId="84" priority="6" operator="equal">
      <formula>"NA"</formula>
    </cfRule>
    <cfRule type="cellIs" dxfId="83" priority="7" operator="equal">
      <formula>"Invalidé"</formula>
    </cfRule>
    <cfRule type="cellIs" dxfId="82" priority="8" operator="equal">
      <formula>"Validé"</formula>
    </cfRule>
  </conditionalFormatting>
  <conditionalFormatting sqref="Q1">
    <cfRule type="cellIs" dxfId="81" priority="1" operator="equal">
      <formula>"Indéterminé"</formula>
    </cfRule>
    <cfRule type="cellIs" dxfId="80" priority="2" operator="equal">
      <formula>"NA"</formula>
    </cfRule>
    <cfRule type="cellIs" dxfId="79" priority="3" operator="equal">
      <formula>"Invalidé"</formula>
    </cfRule>
    <cfRule type="cellIs" dxfId="78" priority="4" operator="equal">
      <formula>"Validé"</formula>
    </cfRule>
  </conditionalFormatting>
  <dataValidations count="4">
    <dataValidation type="list" allowBlank="1" showInputMessage="1" showErrorMessage="1" sqref="Q4:Q109" xr:uid="{706162D3-C2EA-48C9-A933-4C71BD705E35}">
      <formula1>Priorité</formula1>
    </dataValidation>
    <dataValidation type="list" allowBlank="1" showInputMessage="1" showErrorMessage="1" sqref="G4:G109" xr:uid="{CD3336F4-669D-4E29-AECC-3E8F4A089E3B}">
      <formula1>méthode</formula1>
    </dataValidation>
    <dataValidation type="list" allowBlank="1" showInputMessage="1" showErrorMessage="1" sqref="P4:P109" xr:uid="{5B078698-D4CC-4A46-BE4E-19D1CE049F77}">
      <formula1>Difficulte</formula1>
    </dataValidation>
    <dataValidation type="list" allowBlank="1" showInputMessage="1" showErrorMessage="1" sqref="H4:H109" xr:uid="{39DEBE0A-FD0E-42CD-AF72-8FEE57AE0A18}">
      <formula1>Etat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85985-3CCD-498B-A2C9-28324EEE9E85}">
  <sheetPr>
    <tabColor rgb="FF92D050"/>
  </sheetPr>
  <dimension ref="A1:Q666"/>
  <sheetViews>
    <sheetView zoomScale="70" zoomScaleNormal="70" workbookViewId="0">
      <selection activeCell="K93" sqref="K93"/>
    </sheetView>
  </sheetViews>
  <sheetFormatPr baseColWidth="10" defaultColWidth="11.5546875" defaultRowHeight="10.199999999999999"/>
  <cols>
    <col min="1" max="1" width="3.44140625" style="85" customWidth="1"/>
    <col min="2" max="2" width="11.44140625" style="94" customWidth="1"/>
    <col min="3" max="3" width="9" style="94" customWidth="1"/>
    <col min="4" max="4" width="32.5546875" style="92" customWidth="1"/>
    <col min="5" max="5" width="5.88671875" style="85" customWidth="1"/>
    <col min="6" max="6" width="37.44140625" style="94" customWidth="1"/>
    <col min="7" max="7" width="9" style="92" customWidth="1"/>
    <col min="8" max="8" width="9.44140625" style="92" bestFit="1" customWidth="1"/>
    <col min="9" max="9" width="9.44140625" style="92" customWidth="1"/>
    <col min="10" max="10" width="10.5546875" style="85" customWidth="1"/>
    <col min="11" max="11" width="73" style="85" customWidth="1"/>
    <col min="12" max="13" width="36.44140625" style="85" customWidth="1"/>
    <col min="14" max="14" width="21" style="85" customWidth="1"/>
    <col min="15" max="15" width="11.5546875" style="85"/>
    <col min="16" max="16" width="16.109375" style="85" bestFit="1" customWidth="1"/>
    <col min="17" max="16384" width="11.5546875" style="85"/>
  </cols>
  <sheetData>
    <row r="1" spans="1:17" ht="30.6">
      <c r="A1" s="85" t="s">
        <v>29</v>
      </c>
      <c r="B1" s="86"/>
      <c r="C1" s="87" t="s">
        <v>30</v>
      </c>
      <c r="D1" s="88"/>
      <c r="E1" s="89"/>
      <c r="F1" s="89"/>
      <c r="G1" s="88"/>
      <c r="H1" s="89"/>
      <c r="I1" s="89"/>
      <c r="J1" s="89"/>
      <c r="K1" s="89"/>
      <c r="L1" s="89"/>
      <c r="M1" s="89"/>
      <c r="N1" s="89"/>
      <c r="O1" s="89"/>
      <c r="P1" s="175">
        <v>45854</v>
      </c>
      <c r="Q1" s="90"/>
    </row>
    <row r="2" spans="1:17">
      <c r="B2" s="85"/>
      <c r="C2" s="91"/>
      <c r="F2" s="85"/>
      <c r="H2" s="93"/>
      <c r="I2" s="93"/>
    </row>
    <row r="3" spans="1:17" ht="20.399999999999999">
      <c r="B3" s="148" t="s">
        <v>40</v>
      </c>
      <c r="C3" s="149" t="s">
        <v>41</v>
      </c>
      <c r="D3" s="149" t="s">
        <v>42</v>
      </c>
      <c r="E3" s="150" t="s">
        <v>43</v>
      </c>
      <c r="F3" s="149" t="s">
        <v>44</v>
      </c>
      <c r="G3" s="149" t="s">
        <v>45</v>
      </c>
      <c r="H3" s="149" t="s">
        <v>46</v>
      </c>
      <c r="I3" s="149" t="s">
        <v>47</v>
      </c>
      <c r="J3" s="149" t="s">
        <v>48</v>
      </c>
      <c r="K3" s="149" t="s">
        <v>49</v>
      </c>
      <c r="L3" s="149" t="s">
        <v>50</v>
      </c>
      <c r="M3" s="149" t="s">
        <v>36</v>
      </c>
      <c r="N3" s="149" t="s">
        <v>51</v>
      </c>
      <c r="O3" s="149" t="s">
        <v>52</v>
      </c>
      <c r="P3" s="149" t="s">
        <v>53</v>
      </c>
      <c r="Q3" s="165" t="s">
        <v>54</v>
      </c>
    </row>
    <row r="4" spans="1:17" ht="50.1" customHeight="1">
      <c r="B4" s="151" t="s">
        <v>55</v>
      </c>
      <c r="C4" s="195" t="s">
        <v>56</v>
      </c>
      <c r="D4" s="196" t="s">
        <v>57</v>
      </c>
      <c r="E4" s="197" t="s">
        <v>58</v>
      </c>
      <c r="F4" s="198" t="s">
        <v>59</v>
      </c>
      <c r="G4" s="197" t="s">
        <v>60</v>
      </c>
      <c r="H4" s="199" t="s">
        <v>61</v>
      </c>
      <c r="I4" s="200"/>
      <c r="J4" s="197"/>
      <c r="K4" s="201"/>
      <c r="L4" s="201"/>
      <c r="M4" s="201"/>
      <c r="N4" s="201"/>
      <c r="O4" s="201"/>
      <c r="P4" s="197"/>
      <c r="Q4" s="152"/>
    </row>
    <row r="5" spans="1:17" ht="50.1" customHeight="1">
      <c r="B5" s="151" t="s">
        <v>55</v>
      </c>
      <c r="C5" s="202" t="s">
        <v>63</v>
      </c>
      <c r="D5" s="203" t="s">
        <v>64</v>
      </c>
      <c r="E5" s="204" t="s">
        <v>58</v>
      </c>
      <c r="F5" s="205" t="s">
        <v>65</v>
      </c>
      <c r="G5" s="204" t="s">
        <v>60</v>
      </c>
      <c r="H5" s="199" t="s">
        <v>61</v>
      </c>
      <c r="I5" s="200"/>
      <c r="J5" s="204"/>
      <c r="K5" s="207"/>
      <c r="L5" s="207"/>
      <c r="M5" s="207"/>
      <c r="N5" s="207"/>
      <c r="O5" s="207"/>
      <c r="P5" s="204"/>
      <c r="Q5" s="153"/>
    </row>
    <row r="6" spans="1:17" ht="50.1" customHeight="1">
      <c r="B6" s="151" t="s">
        <v>55</v>
      </c>
      <c r="C6" s="195" t="s">
        <v>66</v>
      </c>
      <c r="D6" s="196" t="s">
        <v>67</v>
      </c>
      <c r="E6" s="197" t="s">
        <v>58</v>
      </c>
      <c r="F6" s="208" t="s">
        <v>68</v>
      </c>
      <c r="G6" s="197" t="s">
        <v>60</v>
      </c>
      <c r="H6" s="199" t="s">
        <v>61</v>
      </c>
      <c r="I6" s="200"/>
      <c r="J6" s="197"/>
      <c r="K6" s="201"/>
      <c r="L6" s="201"/>
      <c r="M6" s="201"/>
      <c r="N6" s="201"/>
      <c r="O6" s="201"/>
      <c r="P6" s="197"/>
      <c r="Q6" s="152"/>
    </row>
    <row r="7" spans="1:17" ht="50.1" customHeight="1">
      <c r="B7" s="151" t="s">
        <v>55</v>
      </c>
      <c r="C7" s="202" t="s">
        <v>69</v>
      </c>
      <c r="D7" s="203" t="s">
        <v>70</v>
      </c>
      <c r="E7" s="204" t="s">
        <v>58</v>
      </c>
      <c r="F7" s="210" t="s">
        <v>71</v>
      </c>
      <c r="G7" s="204" t="s">
        <v>60</v>
      </c>
      <c r="H7" s="199" t="s">
        <v>61</v>
      </c>
      <c r="I7" s="200"/>
      <c r="J7" s="204"/>
      <c r="K7" s="207"/>
      <c r="L7" s="207"/>
      <c r="M7" s="207"/>
      <c r="N7" s="207"/>
      <c r="O7" s="207"/>
      <c r="P7" s="204"/>
      <c r="Q7" s="153"/>
    </row>
    <row r="8" spans="1:17" ht="50.1" customHeight="1">
      <c r="B8" s="151" t="s">
        <v>55</v>
      </c>
      <c r="C8" s="195" t="s">
        <v>72</v>
      </c>
      <c r="D8" s="196" t="s">
        <v>73</v>
      </c>
      <c r="E8" s="197" t="s">
        <v>58</v>
      </c>
      <c r="F8" s="208" t="s">
        <v>74</v>
      </c>
      <c r="G8" s="197" t="s">
        <v>60</v>
      </c>
      <c r="H8" s="199" t="s">
        <v>61</v>
      </c>
      <c r="I8" s="200"/>
      <c r="J8" s="197"/>
      <c r="K8" s="201"/>
      <c r="L8" s="201"/>
      <c r="M8" s="201"/>
      <c r="N8" s="201"/>
      <c r="O8" s="201"/>
      <c r="P8" s="197"/>
      <c r="Q8" s="152"/>
    </row>
    <row r="9" spans="1:17" ht="50.1" customHeight="1">
      <c r="B9" s="151" t="s">
        <v>55</v>
      </c>
      <c r="C9" s="202" t="s">
        <v>75</v>
      </c>
      <c r="D9" s="203" t="s">
        <v>76</v>
      </c>
      <c r="E9" s="204" t="s">
        <v>58</v>
      </c>
      <c r="F9" s="205" t="s">
        <v>77</v>
      </c>
      <c r="G9" s="204" t="s">
        <v>60</v>
      </c>
      <c r="H9" s="199" t="s">
        <v>61</v>
      </c>
      <c r="I9" s="200"/>
      <c r="J9" s="204"/>
      <c r="K9" s="207"/>
      <c r="L9" s="207"/>
      <c r="M9" s="207"/>
      <c r="N9" s="207"/>
      <c r="O9" s="207"/>
      <c r="P9" s="204"/>
      <c r="Q9" s="153"/>
    </row>
    <row r="10" spans="1:17" ht="50.1" customHeight="1">
      <c r="B10" s="151" t="s">
        <v>55</v>
      </c>
      <c r="C10" s="195" t="s">
        <v>78</v>
      </c>
      <c r="D10" s="196" t="s">
        <v>79</v>
      </c>
      <c r="E10" s="197" t="s">
        <v>58</v>
      </c>
      <c r="F10" s="208" t="s">
        <v>80</v>
      </c>
      <c r="G10" s="197" t="s">
        <v>60</v>
      </c>
      <c r="H10" s="199" t="s">
        <v>61</v>
      </c>
      <c r="I10" s="200"/>
      <c r="J10" s="197"/>
      <c r="K10" s="201"/>
      <c r="L10" s="201"/>
      <c r="M10" s="201"/>
      <c r="N10" s="201"/>
      <c r="O10" s="201"/>
      <c r="P10" s="197"/>
      <c r="Q10" s="152"/>
    </row>
    <row r="11" spans="1:17" ht="50.1" customHeight="1">
      <c r="B11" s="151" t="s">
        <v>55</v>
      </c>
      <c r="C11" s="202" t="s">
        <v>81</v>
      </c>
      <c r="D11" s="203" t="s">
        <v>82</v>
      </c>
      <c r="E11" s="204" t="s">
        <v>83</v>
      </c>
      <c r="F11" s="205" t="s">
        <v>84</v>
      </c>
      <c r="G11" s="204" t="s">
        <v>60</v>
      </c>
      <c r="H11" s="199" t="s">
        <v>61</v>
      </c>
      <c r="I11" s="200"/>
      <c r="J11" s="204"/>
      <c r="K11" s="207"/>
      <c r="L11" s="207"/>
      <c r="M11" s="207"/>
      <c r="N11" s="207"/>
      <c r="O11" s="207"/>
      <c r="P11" s="204"/>
      <c r="Q11" s="153"/>
    </row>
    <row r="12" spans="1:17" ht="50.1" customHeight="1">
      <c r="B12" s="151" t="s">
        <v>55</v>
      </c>
      <c r="C12" s="195" t="s">
        <v>85</v>
      </c>
      <c r="D12" s="196" t="s">
        <v>86</v>
      </c>
      <c r="E12" s="197" t="s">
        <v>58</v>
      </c>
      <c r="F12" s="198" t="s">
        <v>87</v>
      </c>
      <c r="G12" s="197" t="s">
        <v>60</v>
      </c>
      <c r="H12" s="199" t="s">
        <v>61</v>
      </c>
      <c r="I12" s="200"/>
      <c r="J12" s="197"/>
      <c r="K12" s="201"/>
      <c r="L12" s="201"/>
      <c r="M12" s="201"/>
      <c r="N12" s="201"/>
      <c r="O12" s="201"/>
      <c r="P12" s="197"/>
      <c r="Q12" s="152"/>
    </row>
    <row r="13" spans="1:17" ht="50.1" customHeight="1">
      <c r="B13" s="154" t="s">
        <v>88</v>
      </c>
      <c r="C13" s="211" t="s">
        <v>89</v>
      </c>
      <c r="D13" s="212" t="s">
        <v>90</v>
      </c>
      <c r="E13" s="213" t="s">
        <v>58</v>
      </c>
      <c r="F13" s="214" t="s">
        <v>91</v>
      </c>
      <c r="G13" s="213" t="s">
        <v>60</v>
      </c>
      <c r="H13" s="215" t="s">
        <v>61</v>
      </c>
      <c r="I13" s="200"/>
      <c r="J13" s="213"/>
      <c r="K13" s="217"/>
      <c r="L13" s="217"/>
      <c r="M13" s="217"/>
      <c r="N13" s="217"/>
      <c r="O13" s="217"/>
      <c r="P13" s="213"/>
      <c r="Q13" s="155"/>
    </row>
    <row r="14" spans="1:17" ht="50.1" customHeight="1">
      <c r="B14" s="154" t="s">
        <v>88</v>
      </c>
      <c r="C14" s="195" t="s">
        <v>92</v>
      </c>
      <c r="D14" s="196" t="s">
        <v>93</v>
      </c>
      <c r="E14" s="197" t="s">
        <v>58</v>
      </c>
      <c r="F14" s="198" t="s">
        <v>94</v>
      </c>
      <c r="G14" s="197" t="s">
        <v>60</v>
      </c>
      <c r="H14" s="199" t="s">
        <v>61</v>
      </c>
      <c r="I14" s="200"/>
      <c r="J14" s="197"/>
      <c r="K14" s="201"/>
      <c r="L14" s="201"/>
      <c r="M14" s="201"/>
      <c r="N14" s="201"/>
      <c r="O14" s="201"/>
      <c r="P14" s="197"/>
      <c r="Q14" s="152"/>
    </row>
    <row r="15" spans="1:17" ht="50.1" customHeight="1">
      <c r="B15" s="151" t="s">
        <v>95</v>
      </c>
      <c r="C15" s="211" t="s">
        <v>96</v>
      </c>
      <c r="D15" s="212" t="s">
        <v>97</v>
      </c>
      <c r="E15" s="213" t="s">
        <v>58</v>
      </c>
      <c r="F15" s="214" t="s">
        <v>98</v>
      </c>
      <c r="G15" s="213" t="s">
        <v>60</v>
      </c>
      <c r="H15" s="215" t="s">
        <v>61</v>
      </c>
      <c r="I15" s="200"/>
      <c r="J15" s="213"/>
      <c r="K15" s="217"/>
      <c r="L15" s="217"/>
      <c r="M15" s="217"/>
      <c r="N15" s="217"/>
      <c r="O15" s="217"/>
      <c r="P15" s="213"/>
      <c r="Q15" s="155"/>
    </row>
    <row r="16" spans="1:17" ht="50.1" customHeight="1">
      <c r="B16" s="151" t="s">
        <v>95</v>
      </c>
      <c r="C16" s="195" t="s">
        <v>99</v>
      </c>
      <c r="D16" s="196" t="s">
        <v>100</v>
      </c>
      <c r="E16" s="197" t="s">
        <v>83</v>
      </c>
      <c r="F16" s="208" t="s">
        <v>101</v>
      </c>
      <c r="G16" s="197" t="s">
        <v>60</v>
      </c>
      <c r="H16" s="199" t="s">
        <v>102</v>
      </c>
      <c r="I16" s="200"/>
      <c r="J16" s="197"/>
      <c r="K16" s="201"/>
      <c r="L16" s="201"/>
      <c r="M16" s="201"/>
      <c r="N16" s="201"/>
      <c r="O16" s="201"/>
      <c r="P16" s="197"/>
      <c r="Q16" s="152"/>
    </row>
    <row r="17" spans="2:17" ht="50.1" customHeight="1">
      <c r="B17" s="151" t="s">
        <v>95</v>
      </c>
      <c r="C17" s="211" t="s">
        <v>103</v>
      </c>
      <c r="D17" s="212" t="s">
        <v>104</v>
      </c>
      <c r="E17" s="213" t="s">
        <v>83</v>
      </c>
      <c r="F17" s="214" t="s">
        <v>105</v>
      </c>
      <c r="G17" s="213" t="s">
        <v>60</v>
      </c>
      <c r="H17" s="215" t="s">
        <v>102</v>
      </c>
      <c r="I17" s="200"/>
      <c r="J17" s="213"/>
      <c r="K17" s="217"/>
      <c r="L17" s="217"/>
      <c r="M17" s="217"/>
      <c r="N17" s="217"/>
      <c r="O17" s="217"/>
      <c r="P17" s="213"/>
      <c r="Q17" s="155"/>
    </row>
    <row r="18" spans="2:17" ht="50.1" customHeight="1">
      <c r="B18" s="154" t="s">
        <v>106</v>
      </c>
      <c r="C18" s="195" t="s">
        <v>107</v>
      </c>
      <c r="D18" s="196" t="s">
        <v>108</v>
      </c>
      <c r="E18" s="197" t="s">
        <v>58</v>
      </c>
      <c r="F18" s="208" t="s">
        <v>109</v>
      </c>
      <c r="G18" s="197" t="s">
        <v>60</v>
      </c>
      <c r="H18" s="199" t="s">
        <v>61</v>
      </c>
      <c r="I18" s="200"/>
      <c r="J18" s="197"/>
      <c r="K18" s="201"/>
      <c r="L18" s="201"/>
      <c r="M18" s="201"/>
      <c r="N18" s="201"/>
      <c r="O18" s="201"/>
      <c r="P18" s="197"/>
      <c r="Q18" s="152"/>
    </row>
    <row r="19" spans="2:17" ht="50.1" customHeight="1">
      <c r="B19" s="154" t="s">
        <v>106</v>
      </c>
      <c r="C19" s="202" t="s">
        <v>110</v>
      </c>
      <c r="D19" s="203" t="s">
        <v>111</v>
      </c>
      <c r="E19" s="204" t="s">
        <v>58</v>
      </c>
      <c r="F19" s="205" t="s">
        <v>112</v>
      </c>
      <c r="G19" s="204" t="s">
        <v>60</v>
      </c>
      <c r="H19" s="199" t="s">
        <v>61</v>
      </c>
      <c r="I19" s="200"/>
      <c r="J19" s="204"/>
      <c r="K19" s="207"/>
      <c r="L19" s="207"/>
      <c r="M19" s="207"/>
      <c r="N19" s="207"/>
      <c r="O19" s="207"/>
      <c r="P19" s="204"/>
      <c r="Q19" s="153"/>
    </row>
    <row r="20" spans="2:17" ht="50.1" customHeight="1">
      <c r="B20" s="154" t="s">
        <v>106</v>
      </c>
      <c r="C20" s="195" t="s">
        <v>113</v>
      </c>
      <c r="D20" s="196" t="s">
        <v>114</v>
      </c>
      <c r="E20" s="197" t="s">
        <v>58</v>
      </c>
      <c r="F20" s="208" t="s">
        <v>115</v>
      </c>
      <c r="G20" s="197" t="s">
        <v>60</v>
      </c>
      <c r="H20" s="199" t="s">
        <v>61</v>
      </c>
      <c r="I20" s="200"/>
      <c r="J20" s="197"/>
      <c r="K20" s="201"/>
      <c r="L20" s="201"/>
      <c r="M20" s="201"/>
      <c r="N20" s="201"/>
      <c r="O20" s="201"/>
      <c r="P20" s="197"/>
      <c r="Q20" s="152"/>
    </row>
    <row r="21" spans="2:17" ht="50.1" customHeight="1">
      <c r="B21" s="154" t="s">
        <v>106</v>
      </c>
      <c r="C21" s="202" t="s">
        <v>116</v>
      </c>
      <c r="D21" s="203" t="s">
        <v>117</v>
      </c>
      <c r="E21" s="204" t="s">
        <v>58</v>
      </c>
      <c r="F21" s="205" t="s">
        <v>118</v>
      </c>
      <c r="G21" s="204" t="s">
        <v>60</v>
      </c>
      <c r="H21" s="199" t="s">
        <v>61</v>
      </c>
      <c r="I21" s="200"/>
      <c r="J21" s="204"/>
      <c r="K21" s="207"/>
      <c r="L21" s="207"/>
      <c r="M21" s="207"/>
      <c r="N21" s="207"/>
      <c r="O21" s="207"/>
      <c r="P21" s="204"/>
      <c r="Q21" s="153"/>
    </row>
    <row r="22" spans="2:17" ht="50.1" customHeight="1">
      <c r="B22" s="154" t="s">
        <v>106</v>
      </c>
      <c r="C22" s="195" t="s">
        <v>119</v>
      </c>
      <c r="D22" s="196" t="s">
        <v>120</v>
      </c>
      <c r="E22" s="197" t="s">
        <v>83</v>
      </c>
      <c r="F22" s="208" t="s">
        <v>121</v>
      </c>
      <c r="G22" s="197" t="s">
        <v>60</v>
      </c>
      <c r="H22" s="199" t="s">
        <v>61</v>
      </c>
      <c r="I22" s="200"/>
      <c r="J22" s="197"/>
      <c r="K22" s="201"/>
      <c r="L22" s="201"/>
      <c r="M22" s="201"/>
      <c r="N22" s="201"/>
      <c r="O22" s="201"/>
      <c r="P22" s="197"/>
      <c r="Q22" s="152"/>
    </row>
    <row r="23" spans="2:17" ht="50.1" customHeight="1">
      <c r="B23" s="154" t="s">
        <v>106</v>
      </c>
      <c r="C23" s="202" t="s">
        <v>122</v>
      </c>
      <c r="D23" s="203" t="s">
        <v>123</v>
      </c>
      <c r="E23" s="204" t="s">
        <v>83</v>
      </c>
      <c r="F23" s="205" t="s">
        <v>124</v>
      </c>
      <c r="G23" s="204" t="s">
        <v>60</v>
      </c>
      <c r="H23" s="199" t="s">
        <v>61</v>
      </c>
      <c r="I23" s="200"/>
      <c r="J23" s="204"/>
      <c r="K23" s="207"/>
      <c r="L23" s="207"/>
      <c r="M23" s="207"/>
      <c r="N23" s="207"/>
      <c r="O23" s="207"/>
      <c r="P23" s="204"/>
      <c r="Q23" s="153"/>
    </row>
    <row r="24" spans="2:17" ht="50.1" customHeight="1">
      <c r="B24" s="154" t="s">
        <v>106</v>
      </c>
      <c r="C24" s="202" t="s">
        <v>125</v>
      </c>
      <c r="D24" s="203" t="s">
        <v>126</v>
      </c>
      <c r="E24" s="204" t="s">
        <v>58</v>
      </c>
      <c r="F24" s="205" t="s">
        <v>127</v>
      </c>
      <c r="G24" s="197" t="s">
        <v>60</v>
      </c>
      <c r="H24" s="199" t="s">
        <v>61</v>
      </c>
      <c r="I24" s="200"/>
      <c r="J24" s="197"/>
      <c r="K24" s="201"/>
      <c r="L24" s="201"/>
      <c r="M24" s="201"/>
      <c r="N24" s="201"/>
      <c r="O24" s="201"/>
      <c r="P24" s="197"/>
      <c r="Q24" s="152"/>
    </row>
    <row r="25" spans="2:17" ht="50.1" customHeight="1">
      <c r="B25" s="154" t="s">
        <v>106</v>
      </c>
      <c r="C25" s="202" t="s">
        <v>128</v>
      </c>
      <c r="D25" s="203" t="s">
        <v>129</v>
      </c>
      <c r="E25" s="204" t="s">
        <v>58</v>
      </c>
      <c r="F25" s="210" t="s">
        <v>130</v>
      </c>
      <c r="G25" s="204" t="s">
        <v>60</v>
      </c>
      <c r="H25" s="199" t="s">
        <v>61</v>
      </c>
      <c r="I25" s="200"/>
      <c r="J25" s="204"/>
      <c r="K25" s="207"/>
      <c r="L25" s="207"/>
      <c r="M25" s="207"/>
      <c r="N25" s="207"/>
      <c r="O25" s="207"/>
      <c r="P25" s="204"/>
      <c r="Q25" s="153"/>
    </row>
    <row r="26" spans="2:17" ht="50.1" customHeight="1">
      <c r="B26" s="154" t="s">
        <v>106</v>
      </c>
      <c r="C26" s="195" t="s">
        <v>131</v>
      </c>
      <c r="D26" s="196" t="s">
        <v>132</v>
      </c>
      <c r="E26" s="197" t="s">
        <v>58</v>
      </c>
      <c r="F26" s="198" t="s">
        <v>133</v>
      </c>
      <c r="G26" s="197" t="s">
        <v>60</v>
      </c>
      <c r="H26" s="199" t="s">
        <v>61</v>
      </c>
      <c r="I26" s="200"/>
      <c r="J26" s="197"/>
      <c r="K26" s="201"/>
      <c r="L26" s="201"/>
      <c r="M26" s="201"/>
      <c r="N26" s="201"/>
      <c r="O26" s="201"/>
      <c r="P26" s="197"/>
      <c r="Q26" s="152"/>
    </row>
    <row r="27" spans="2:17" ht="50.1" customHeight="1">
      <c r="B27" s="154" t="s">
        <v>106</v>
      </c>
      <c r="C27" s="211" t="s">
        <v>134</v>
      </c>
      <c r="D27" s="212" t="s">
        <v>135</v>
      </c>
      <c r="E27" s="213" t="s">
        <v>58</v>
      </c>
      <c r="F27" s="218" t="s">
        <v>136</v>
      </c>
      <c r="G27" s="213" t="s">
        <v>60</v>
      </c>
      <c r="H27" s="199" t="s">
        <v>61</v>
      </c>
      <c r="I27" s="200"/>
      <c r="J27" s="213"/>
      <c r="K27" s="217"/>
      <c r="L27" s="217"/>
      <c r="M27" s="217"/>
      <c r="N27" s="217"/>
      <c r="O27" s="217"/>
      <c r="P27" s="213"/>
      <c r="Q27" s="155"/>
    </row>
    <row r="28" spans="2:17" ht="50.1" customHeight="1">
      <c r="B28" s="154" t="s">
        <v>106</v>
      </c>
      <c r="C28" s="195" t="s">
        <v>137</v>
      </c>
      <c r="D28" s="196" t="s">
        <v>138</v>
      </c>
      <c r="E28" s="197" t="s">
        <v>58</v>
      </c>
      <c r="F28" s="198" t="s">
        <v>139</v>
      </c>
      <c r="G28" s="197" t="s">
        <v>60</v>
      </c>
      <c r="H28" s="199" t="s">
        <v>61</v>
      </c>
      <c r="I28" s="200"/>
      <c r="J28" s="197"/>
      <c r="K28" s="201"/>
      <c r="L28" s="201"/>
      <c r="M28" s="201"/>
      <c r="N28" s="201"/>
      <c r="O28" s="201"/>
      <c r="P28" s="197"/>
      <c r="Q28" s="152"/>
    </row>
    <row r="29" spans="2:17" ht="50.1" customHeight="1">
      <c r="B29" s="154" t="s">
        <v>106</v>
      </c>
      <c r="C29" s="211" t="s">
        <v>140</v>
      </c>
      <c r="D29" s="212" t="s">
        <v>141</v>
      </c>
      <c r="E29" s="213" t="s">
        <v>58</v>
      </c>
      <c r="F29" s="214" t="s">
        <v>142</v>
      </c>
      <c r="G29" s="213" t="s">
        <v>60</v>
      </c>
      <c r="H29" s="199" t="s">
        <v>61</v>
      </c>
      <c r="I29" s="200"/>
      <c r="J29" s="213"/>
      <c r="K29" s="217"/>
      <c r="L29" s="217"/>
      <c r="M29" s="217"/>
      <c r="N29" s="217"/>
      <c r="O29" s="217"/>
      <c r="P29" s="213"/>
      <c r="Q29" s="155"/>
    </row>
    <row r="30" spans="2:17" ht="50.1" customHeight="1">
      <c r="B30" s="154" t="s">
        <v>106</v>
      </c>
      <c r="C30" s="195" t="s">
        <v>143</v>
      </c>
      <c r="D30" s="196" t="s">
        <v>144</v>
      </c>
      <c r="E30" s="197" t="s">
        <v>58</v>
      </c>
      <c r="F30" s="208" t="s">
        <v>145</v>
      </c>
      <c r="G30" s="197" t="s">
        <v>60</v>
      </c>
      <c r="H30" s="199" t="s">
        <v>61</v>
      </c>
      <c r="I30" s="200"/>
      <c r="J30" s="197"/>
      <c r="K30" s="201"/>
      <c r="L30" s="201"/>
      <c r="M30" s="201"/>
      <c r="N30" s="201"/>
      <c r="O30" s="201"/>
      <c r="P30" s="197"/>
      <c r="Q30" s="152"/>
    </row>
    <row r="31" spans="2:17" ht="50.1" customHeight="1">
      <c r="B31" s="151" t="s">
        <v>146</v>
      </c>
      <c r="C31" s="211" t="s">
        <v>147</v>
      </c>
      <c r="D31" s="212" t="s">
        <v>148</v>
      </c>
      <c r="E31" s="213" t="s">
        <v>58</v>
      </c>
      <c r="F31" s="214" t="s">
        <v>149</v>
      </c>
      <c r="G31" s="213" t="s">
        <v>60</v>
      </c>
      <c r="H31" s="199" t="s">
        <v>61</v>
      </c>
      <c r="I31" s="200"/>
      <c r="J31" s="213"/>
      <c r="K31" s="217"/>
      <c r="L31" s="217"/>
      <c r="M31" s="217"/>
      <c r="N31" s="217"/>
      <c r="O31" s="217"/>
      <c r="P31" s="213"/>
      <c r="Q31" s="155"/>
    </row>
    <row r="32" spans="2:17" ht="50.1" customHeight="1">
      <c r="B32" s="151" t="s">
        <v>146</v>
      </c>
      <c r="C32" s="195" t="s">
        <v>150</v>
      </c>
      <c r="D32" s="196" t="s">
        <v>151</v>
      </c>
      <c r="E32" s="197" t="s">
        <v>58</v>
      </c>
      <c r="F32" s="198" t="s">
        <v>152</v>
      </c>
      <c r="G32" s="197" t="s">
        <v>60</v>
      </c>
      <c r="H32" s="199" t="s">
        <v>61</v>
      </c>
      <c r="I32" s="200"/>
      <c r="J32" s="197"/>
      <c r="K32" s="201"/>
      <c r="L32" s="201"/>
      <c r="M32" s="201"/>
      <c r="N32" s="201"/>
      <c r="O32" s="201"/>
      <c r="P32" s="197"/>
      <c r="Q32" s="152"/>
    </row>
    <row r="33" spans="2:17" ht="50.1" customHeight="1">
      <c r="B33" s="151" t="s">
        <v>146</v>
      </c>
      <c r="C33" s="211" t="s">
        <v>153</v>
      </c>
      <c r="D33" s="219" t="s">
        <v>154</v>
      </c>
      <c r="E33" s="213" t="s">
        <v>58</v>
      </c>
      <c r="F33" s="218" t="s">
        <v>155</v>
      </c>
      <c r="G33" s="213" t="s">
        <v>60</v>
      </c>
      <c r="H33" s="199" t="s">
        <v>61</v>
      </c>
      <c r="I33" s="200"/>
      <c r="J33" s="213"/>
      <c r="K33" s="217"/>
      <c r="L33" s="217"/>
      <c r="M33" s="217"/>
      <c r="N33" s="217"/>
      <c r="O33" s="217"/>
      <c r="P33" s="213"/>
      <c r="Q33" s="155"/>
    </row>
    <row r="34" spans="2:17" ht="50.1" customHeight="1">
      <c r="B34" s="151" t="s">
        <v>146</v>
      </c>
      <c r="C34" s="195" t="s">
        <v>156</v>
      </c>
      <c r="D34" s="196" t="s">
        <v>157</v>
      </c>
      <c r="E34" s="197" t="s">
        <v>58</v>
      </c>
      <c r="F34" s="198" t="s">
        <v>158</v>
      </c>
      <c r="G34" s="197" t="s">
        <v>60</v>
      </c>
      <c r="H34" s="199" t="s">
        <v>61</v>
      </c>
      <c r="I34" s="200"/>
      <c r="J34" s="197"/>
      <c r="K34" s="201"/>
      <c r="L34" s="201"/>
      <c r="M34" s="201"/>
      <c r="N34" s="201"/>
      <c r="O34" s="201"/>
      <c r="P34" s="197"/>
      <c r="Q34" s="152"/>
    </row>
    <row r="35" spans="2:17" ht="50.1" customHeight="1">
      <c r="B35" s="151" t="s">
        <v>146</v>
      </c>
      <c r="C35" s="202" t="s">
        <v>159</v>
      </c>
      <c r="D35" s="212" t="s">
        <v>160</v>
      </c>
      <c r="E35" s="213" t="s">
        <v>58</v>
      </c>
      <c r="F35" s="214" t="s">
        <v>161</v>
      </c>
      <c r="G35" s="204" t="s">
        <v>60</v>
      </c>
      <c r="H35" s="199" t="s">
        <v>61</v>
      </c>
      <c r="I35" s="200"/>
      <c r="J35" s="204"/>
      <c r="K35" s="207"/>
      <c r="L35" s="207"/>
      <c r="M35" s="207"/>
      <c r="N35" s="207"/>
      <c r="O35" s="207"/>
      <c r="P35" s="204"/>
      <c r="Q35" s="153"/>
    </row>
    <row r="36" spans="2:17" ht="50.1" customHeight="1">
      <c r="B36" s="151" t="s">
        <v>146</v>
      </c>
      <c r="C36" s="195" t="s">
        <v>162</v>
      </c>
      <c r="D36" s="196" t="s">
        <v>163</v>
      </c>
      <c r="E36" s="197" t="s">
        <v>58</v>
      </c>
      <c r="F36" s="198" t="s">
        <v>164</v>
      </c>
      <c r="G36" s="197" t="s">
        <v>60</v>
      </c>
      <c r="H36" s="199" t="s">
        <v>61</v>
      </c>
      <c r="I36" s="200"/>
      <c r="J36" s="197"/>
      <c r="K36" s="201"/>
      <c r="L36" s="201"/>
      <c r="M36" s="201"/>
      <c r="N36" s="201"/>
      <c r="O36" s="201"/>
      <c r="P36" s="197"/>
      <c r="Q36" s="152"/>
    </row>
    <row r="37" spans="2:17" ht="50.1" customHeight="1">
      <c r="B37" s="151" t="s">
        <v>146</v>
      </c>
      <c r="C37" s="211" t="s">
        <v>165</v>
      </c>
      <c r="D37" s="212" t="s">
        <v>166</v>
      </c>
      <c r="E37" s="213" t="s">
        <v>58</v>
      </c>
      <c r="F37" s="214" t="s">
        <v>167</v>
      </c>
      <c r="G37" s="213" t="s">
        <v>60</v>
      </c>
      <c r="H37" s="199" t="s">
        <v>61</v>
      </c>
      <c r="I37" s="200"/>
      <c r="J37" s="213"/>
      <c r="K37" s="217"/>
      <c r="L37" s="217"/>
      <c r="M37" s="217"/>
      <c r="N37" s="217"/>
      <c r="O37" s="217"/>
      <c r="P37" s="213"/>
      <c r="Q37" s="155"/>
    </row>
    <row r="38" spans="2:17" ht="50.1" customHeight="1">
      <c r="B38" s="151" t="s">
        <v>146</v>
      </c>
      <c r="C38" s="195" t="s">
        <v>168</v>
      </c>
      <c r="D38" s="196" t="s">
        <v>169</v>
      </c>
      <c r="E38" s="197" t="s">
        <v>58</v>
      </c>
      <c r="F38" s="208" t="s">
        <v>170</v>
      </c>
      <c r="G38" s="197" t="s">
        <v>60</v>
      </c>
      <c r="H38" s="199" t="s">
        <v>61</v>
      </c>
      <c r="I38" s="200"/>
      <c r="J38" s="197"/>
      <c r="K38" s="201"/>
      <c r="L38" s="201"/>
      <c r="M38" s="201"/>
      <c r="N38" s="201"/>
      <c r="O38" s="201"/>
      <c r="P38" s="197"/>
      <c r="Q38" s="152"/>
    </row>
    <row r="39" spans="2:17" ht="50.1" customHeight="1">
      <c r="B39" s="154" t="s">
        <v>171</v>
      </c>
      <c r="C39" s="211" t="s">
        <v>172</v>
      </c>
      <c r="D39" s="212" t="s">
        <v>173</v>
      </c>
      <c r="E39" s="213" t="s">
        <v>58</v>
      </c>
      <c r="F39" s="214" t="s">
        <v>174</v>
      </c>
      <c r="G39" s="213" t="s">
        <v>60</v>
      </c>
      <c r="H39" s="215" t="s">
        <v>175</v>
      </c>
      <c r="I39" s="200"/>
      <c r="J39" s="213"/>
      <c r="K39" s="217"/>
      <c r="L39" s="217"/>
      <c r="M39" s="217"/>
      <c r="N39" s="217"/>
      <c r="O39" s="217" t="s">
        <v>402</v>
      </c>
      <c r="P39" s="213"/>
      <c r="Q39" s="155"/>
    </row>
    <row r="40" spans="2:17" ht="50.1" customHeight="1">
      <c r="B40" s="154" t="s">
        <v>171</v>
      </c>
      <c r="C40" s="195" t="s">
        <v>179</v>
      </c>
      <c r="D40" s="221" t="s">
        <v>180</v>
      </c>
      <c r="E40" s="197" t="s">
        <v>58</v>
      </c>
      <c r="F40" s="198" t="s">
        <v>181</v>
      </c>
      <c r="G40" s="197" t="s">
        <v>60</v>
      </c>
      <c r="H40" s="199" t="s">
        <v>102</v>
      </c>
      <c r="I40" s="200"/>
      <c r="J40" s="197"/>
      <c r="K40" s="201"/>
      <c r="L40" s="201"/>
      <c r="M40" s="201"/>
      <c r="N40" s="201"/>
      <c r="O40" s="201"/>
      <c r="P40" s="197"/>
      <c r="Q40" s="152"/>
    </row>
    <row r="41" spans="2:17" ht="62.25" customHeight="1">
      <c r="B41" s="151" t="s">
        <v>182</v>
      </c>
      <c r="C41" s="211" t="s">
        <v>183</v>
      </c>
      <c r="D41" s="212" t="s">
        <v>184</v>
      </c>
      <c r="E41" s="213" t="s">
        <v>58</v>
      </c>
      <c r="F41" s="218" t="s">
        <v>185</v>
      </c>
      <c r="G41" s="213" t="s">
        <v>60</v>
      </c>
      <c r="H41" s="215" t="s">
        <v>175</v>
      </c>
      <c r="I41" s="200"/>
      <c r="J41" s="213"/>
      <c r="K41" s="220" t="s">
        <v>429</v>
      </c>
      <c r="L41" s="217"/>
      <c r="M41" s="217"/>
      <c r="N41" s="217"/>
      <c r="O41" s="217"/>
      <c r="P41" s="213" t="s">
        <v>177</v>
      </c>
      <c r="Q41" s="155" t="s">
        <v>374</v>
      </c>
    </row>
    <row r="42" spans="2:17" ht="50.1" customHeight="1">
      <c r="B42" s="151" t="s">
        <v>182</v>
      </c>
      <c r="C42" s="195" t="s">
        <v>186</v>
      </c>
      <c r="D42" s="196" t="s">
        <v>187</v>
      </c>
      <c r="E42" s="197" t="s">
        <v>58</v>
      </c>
      <c r="F42" s="208" t="s">
        <v>188</v>
      </c>
      <c r="G42" s="197" t="s">
        <v>60</v>
      </c>
      <c r="H42" s="199" t="s">
        <v>61</v>
      </c>
      <c r="I42" s="200"/>
      <c r="J42" s="197"/>
      <c r="K42" s="201"/>
      <c r="L42" s="201"/>
      <c r="M42" s="201"/>
      <c r="N42" s="201"/>
      <c r="O42" s="201"/>
      <c r="P42" s="197"/>
      <c r="Q42" s="152"/>
    </row>
    <row r="43" spans="2:17" ht="50.1" customHeight="1">
      <c r="B43" s="151" t="s">
        <v>182</v>
      </c>
      <c r="C43" s="211" t="s">
        <v>189</v>
      </c>
      <c r="D43" s="212" t="s">
        <v>190</v>
      </c>
      <c r="E43" s="213" t="s">
        <v>58</v>
      </c>
      <c r="F43" s="210" t="s">
        <v>191</v>
      </c>
      <c r="G43" s="213" t="s">
        <v>60</v>
      </c>
      <c r="H43" s="215" t="s">
        <v>102</v>
      </c>
      <c r="I43" s="200"/>
      <c r="J43" s="213"/>
      <c r="K43" s="217"/>
      <c r="L43" s="217"/>
      <c r="M43" s="217"/>
      <c r="N43" s="217"/>
      <c r="O43" s="217"/>
      <c r="P43" s="213"/>
      <c r="Q43" s="155"/>
    </row>
    <row r="44" spans="2:17" ht="50.1" customHeight="1">
      <c r="B44" s="151" t="s">
        <v>182</v>
      </c>
      <c r="C44" s="195" t="s">
        <v>192</v>
      </c>
      <c r="D44" s="196" t="s">
        <v>193</v>
      </c>
      <c r="E44" s="197" t="s">
        <v>58</v>
      </c>
      <c r="F44" s="208" t="s">
        <v>194</v>
      </c>
      <c r="G44" s="197" t="s">
        <v>60</v>
      </c>
      <c r="H44" s="199" t="s">
        <v>61</v>
      </c>
      <c r="I44" s="200"/>
      <c r="J44" s="197"/>
      <c r="K44" s="201"/>
      <c r="L44" s="201"/>
      <c r="M44" s="201"/>
      <c r="N44" s="201"/>
      <c r="O44" s="201"/>
      <c r="P44" s="197"/>
      <c r="Q44" s="152"/>
    </row>
    <row r="45" spans="2:17" ht="50.1" customHeight="1">
      <c r="B45" s="151" t="s">
        <v>182</v>
      </c>
      <c r="C45" s="211" t="s">
        <v>195</v>
      </c>
      <c r="D45" s="212" t="s">
        <v>196</v>
      </c>
      <c r="E45" s="213" t="s">
        <v>83</v>
      </c>
      <c r="F45" s="214" t="s">
        <v>197</v>
      </c>
      <c r="G45" s="213" t="s">
        <v>60</v>
      </c>
      <c r="H45" s="215" t="s">
        <v>175</v>
      </c>
      <c r="I45" s="200"/>
      <c r="J45" s="213"/>
      <c r="K45" s="220" t="s">
        <v>412</v>
      </c>
      <c r="L45" s="217"/>
      <c r="M45" s="217"/>
      <c r="N45" s="217"/>
      <c r="O45" s="217"/>
      <c r="P45" s="213" t="s">
        <v>177</v>
      </c>
      <c r="Q45" s="155" t="s">
        <v>374</v>
      </c>
    </row>
    <row r="46" spans="2:17" ht="50.1" customHeight="1">
      <c r="B46" s="154" t="s">
        <v>198</v>
      </c>
      <c r="C46" s="195" t="s">
        <v>199</v>
      </c>
      <c r="D46" s="196" t="s">
        <v>200</v>
      </c>
      <c r="E46" s="195" t="s">
        <v>58</v>
      </c>
      <c r="F46" s="198" t="s">
        <v>201</v>
      </c>
      <c r="G46" s="197" t="s">
        <v>60</v>
      </c>
      <c r="H46" s="199" t="s">
        <v>61</v>
      </c>
      <c r="I46" s="200"/>
      <c r="J46" s="197"/>
      <c r="K46" s="201"/>
      <c r="L46" s="201"/>
      <c r="M46" s="201"/>
      <c r="N46" s="201"/>
      <c r="O46" s="201"/>
      <c r="P46" s="197"/>
      <c r="Q46" s="152"/>
    </row>
    <row r="47" spans="2:17" ht="50.1" customHeight="1">
      <c r="B47" s="154" t="s">
        <v>198</v>
      </c>
      <c r="C47" s="202" t="s">
        <v>202</v>
      </c>
      <c r="D47" s="219" t="s">
        <v>203</v>
      </c>
      <c r="E47" s="211" t="s">
        <v>58</v>
      </c>
      <c r="F47" s="214" t="s">
        <v>204</v>
      </c>
      <c r="G47" s="204" t="s">
        <v>60</v>
      </c>
      <c r="H47" s="223" t="s">
        <v>61</v>
      </c>
      <c r="I47" s="200"/>
      <c r="J47" s="204"/>
      <c r="K47" s="207"/>
      <c r="L47" s="207"/>
      <c r="M47" s="207"/>
      <c r="N47" s="207"/>
      <c r="O47" s="207"/>
      <c r="P47" s="204"/>
      <c r="Q47" s="153"/>
    </row>
    <row r="48" spans="2:17" ht="50.1" customHeight="1">
      <c r="B48" s="154" t="s">
        <v>198</v>
      </c>
      <c r="C48" s="195" t="s">
        <v>205</v>
      </c>
      <c r="D48" s="196" t="s">
        <v>206</v>
      </c>
      <c r="E48" s="195" t="s">
        <v>58</v>
      </c>
      <c r="F48" s="208" t="s">
        <v>207</v>
      </c>
      <c r="G48" s="197" t="s">
        <v>60</v>
      </c>
      <c r="H48" s="199" t="s">
        <v>102</v>
      </c>
      <c r="I48" s="200"/>
      <c r="J48" s="197"/>
      <c r="K48" s="201"/>
      <c r="L48" s="201"/>
      <c r="M48" s="201"/>
      <c r="N48" s="201"/>
      <c r="O48" s="201"/>
      <c r="P48" s="197"/>
      <c r="Q48" s="152"/>
    </row>
    <row r="49" spans="2:17" ht="50.1" customHeight="1">
      <c r="B49" s="154" t="s">
        <v>198</v>
      </c>
      <c r="C49" s="202" t="s">
        <v>208</v>
      </c>
      <c r="D49" s="212" t="s">
        <v>209</v>
      </c>
      <c r="E49" s="211" t="s">
        <v>58</v>
      </c>
      <c r="F49" s="218" t="s">
        <v>210</v>
      </c>
      <c r="G49" s="204" t="s">
        <v>60</v>
      </c>
      <c r="H49" s="223" t="s">
        <v>102</v>
      </c>
      <c r="I49" s="200"/>
      <c r="J49" s="204"/>
      <c r="K49" s="207"/>
      <c r="L49" s="207"/>
      <c r="M49" s="207"/>
      <c r="N49" s="207"/>
      <c r="O49" s="207"/>
      <c r="P49" s="204"/>
      <c r="Q49" s="153"/>
    </row>
    <row r="50" spans="2:17" ht="50.1" customHeight="1">
      <c r="B50" s="154" t="s">
        <v>198</v>
      </c>
      <c r="C50" s="195" t="s">
        <v>211</v>
      </c>
      <c r="D50" s="196" t="s">
        <v>212</v>
      </c>
      <c r="E50" s="195" t="s">
        <v>58</v>
      </c>
      <c r="F50" s="198" t="s">
        <v>213</v>
      </c>
      <c r="G50" s="197" t="s">
        <v>60</v>
      </c>
      <c r="H50" s="199" t="s">
        <v>102</v>
      </c>
      <c r="I50" s="200"/>
      <c r="J50" s="197"/>
      <c r="K50" s="201"/>
      <c r="L50" s="201"/>
      <c r="M50" s="201"/>
      <c r="N50" s="201"/>
      <c r="O50" s="201"/>
      <c r="P50" s="197"/>
      <c r="Q50" s="152"/>
    </row>
    <row r="51" spans="2:17" ht="62.25" customHeight="1">
      <c r="B51" s="154" t="s">
        <v>198</v>
      </c>
      <c r="C51" s="202" t="s">
        <v>214</v>
      </c>
      <c r="D51" s="212" t="s">
        <v>215</v>
      </c>
      <c r="E51" s="211" t="s">
        <v>58</v>
      </c>
      <c r="F51" s="214" t="s">
        <v>216</v>
      </c>
      <c r="G51" s="204" t="s">
        <v>60</v>
      </c>
      <c r="H51" s="223" t="s">
        <v>102</v>
      </c>
      <c r="I51" s="200"/>
      <c r="J51" s="204"/>
      <c r="K51" s="225" t="s">
        <v>430</v>
      </c>
      <c r="L51" s="207"/>
      <c r="M51" s="207"/>
      <c r="N51" s="207"/>
      <c r="O51" s="207"/>
      <c r="P51" s="204"/>
      <c r="Q51" s="153"/>
    </row>
    <row r="52" spans="2:17" ht="50.1" customHeight="1">
      <c r="B52" s="154" t="s">
        <v>198</v>
      </c>
      <c r="C52" s="195" t="s">
        <v>217</v>
      </c>
      <c r="D52" s="208" t="s">
        <v>218</v>
      </c>
      <c r="E52" s="195" t="s">
        <v>83</v>
      </c>
      <c r="F52" s="208" t="s">
        <v>219</v>
      </c>
      <c r="G52" s="197" t="s">
        <v>60</v>
      </c>
      <c r="H52" s="199" t="s">
        <v>61</v>
      </c>
      <c r="I52" s="200"/>
      <c r="J52" s="197"/>
      <c r="K52" s="201"/>
      <c r="L52" s="201"/>
      <c r="M52" s="201"/>
      <c r="N52" s="201"/>
      <c r="O52" s="201"/>
      <c r="P52" s="197"/>
      <c r="Q52" s="152"/>
    </row>
    <row r="53" spans="2:17" ht="50.1" customHeight="1">
      <c r="B53" s="154" t="s">
        <v>198</v>
      </c>
      <c r="C53" s="211" t="s">
        <v>220</v>
      </c>
      <c r="D53" s="218" t="s">
        <v>221</v>
      </c>
      <c r="E53" s="211" t="s">
        <v>83</v>
      </c>
      <c r="F53" s="214" t="s">
        <v>222</v>
      </c>
      <c r="G53" s="213" t="s">
        <v>60</v>
      </c>
      <c r="H53" s="215" t="s">
        <v>61</v>
      </c>
      <c r="I53" s="200"/>
      <c r="J53" s="213"/>
      <c r="K53" s="217"/>
      <c r="L53" s="217"/>
      <c r="M53" s="217"/>
      <c r="N53" s="217"/>
      <c r="O53" s="217"/>
      <c r="P53" s="213"/>
      <c r="Q53" s="155"/>
    </row>
    <row r="54" spans="2:17" ht="72.75" customHeight="1">
      <c r="B54" s="154" t="s">
        <v>198</v>
      </c>
      <c r="C54" s="195" t="s">
        <v>223</v>
      </c>
      <c r="D54" s="208" t="s">
        <v>224</v>
      </c>
      <c r="E54" s="195" t="s">
        <v>58</v>
      </c>
      <c r="F54" s="198" t="s">
        <v>225</v>
      </c>
      <c r="G54" s="197" t="s">
        <v>60</v>
      </c>
      <c r="H54" s="199" t="s">
        <v>175</v>
      </c>
      <c r="I54" s="200"/>
      <c r="J54" s="197"/>
      <c r="K54" s="230"/>
      <c r="L54" s="201"/>
      <c r="M54" s="201"/>
      <c r="N54" s="201"/>
      <c r="O54" s="201" t="s">
        <v>402</v>
      </c>
      <c r="P54" s="197"/>
      <c r="Q54" s="152"/>
    </row>
    <row r="55" spans="2:17" ht="50.1" customHeight="1">
      <c r="B55" s="154" t="s">
        <v>198</v>
      </c>
      <c r="C55" s="211" t="s">
        <v>228</v>
      </c>
      <c r="D55" s="218" t="s">
        <v>229</v>
      </c>
      <c r="E55" s="211" t="s">
        <v>58</v>
      </c>
      <c r="F55" s="214" t="s">
        <v>230</v>
      </c>
      <c r="G55" s="213" t="s">
        <v>60</v>
      </c>
      <c r="H55" s="215" t="s">
        <v>61</v>
      </c>
      <c r="I55" s="200"/>
      <c r="J55" s="213"/>
      <c r="K55" s="217"/>
      <c r="L55" s="217"/>
      <c r="M55" s="217"/>
      <c r="N55" s="217"/>
      <c r="O55" s="217"/>
      <c r="P55" s="213"/>
      <c r="Q55" s="155"/>
    </row>
    <row r="56" spans="2:17" ht="50.1" customHeight="1">
      <c r="B56" s="151" t="s">
        <v>231</v>
      </c>
      <c r="C56" s="195" t="s">
        <v>232</v>
      </c>
      <c r="D56" s="208" t="s">
        <v>233</v>
      </c>
      <c r="E56" s="195" t="s">
        <v>58</v>
      </c>
      <c r="F56" s="198" t="s">
        <v>234</v>
      </c>
      <c r="G56" s="197" t="s">
        <v>60</v>
      </c>
      <c r="H56" s="199" t="s">
        <v>102</v>
      </c>
      <c r="I56" s="200"/>
      <c r="J56" s="197"/>
      <c r="K56" s="230"/>
      <c r="L56" s="201"/>
      <c r="M56" s="201"/>
      <c r="N56" s="201"/>
      <c r="O56" s="201"/>
      <c r="P56" s="197"/>
      <c r="Q56" s="152"/>
    </row>
    <row r="57" spans="2:17" ht="50.1" customHeight="1">
      <c r="B57" s="151" t="s">
        <v>231</v>
      </c>
      <c r="C57" s="202" t="s">
        <v>235</v>
      </c>
      <c r="D57" s="210" t="s">
        <v>236</v>
      </c>
      <c r="E57" s="202" t="s">
        <v>58</v>
      </c>
      <c r="F57" s="205" t="s">
        <v>237</v>
      </c>
      <c r="G57" s="204" t="s">
        <v>60</v>
      </c>
      <c r="H57" s="223" t="s">
        <v>175</v>
      </c>
      <c r="I57" s="200"/>
      <c r="J57" s="204"/>
      <c r="K57" s="207"/>
      <c r="L57" s="207"/>
      <c r="M57" s="207"/>
      <c r="N57" s="207"/>
      <c r="O57" s="207" t="s">
        <v>402</v>
      </c>
      <c r="P57" s="204"/>
      <c r="Q57" s="153"/>
    </row>
    <row r="58" spans="2:17" ht="50.1" customHeight="1">
      <c r="B58" s="151" t="s">
        <v>231</v>
      </c>
      <c r="C58" s="195" t="s">
        <v>239</v>
      </c>
      <c r="D58" s="208" t="s">
        <v>240</v>
      </c>
      <c r="E58" s="195" t="s">
        <v>58</v>
      </c>
      <c r="F58" s="198" t="s">
        <v>241</v>
      </c>
      <c r="G58" s="197" t="s">
        <v>60</v>
      </c>
      <c r="H58" s="199" t="s">
        <v>102</v>
      </c>
      <c r="I58" s="200"/>
      <c r="J58" s="197"/>
      <c r="K58" s="201"/>
      <c r="L58" s="201"/>
      <c r="M58" s="201"/>
      <c r="N58" s="201"/>
      <c r="O58" s="201"/>
      <c r="P58" s="197"/>
      <c r="Q58" s="152"/>
    </row>
    <row r="59" spans="2:17" ht="50.1" customHeight="1">
      <c r="B59" s="151" t="s">
        <v>231</v>
      </c>
      <c r="C59" s="202" t="s">
        <v>242</v>
      </c>
      <c r="D59" s="210" t="s">
        <v>243</v>
      </c>
      <c r="E59" s="202" t="s">
        <v>58</v>
      </c>
      <c r="F59" s="205" t="s">
        <v>244</v>
      </c>
      <c r="G59" s="204" t="s">
        <v>60</v>
      </c>
      <c r="H59" s="223" t="s">
        <v>61</v>
      </c>
      <c r="I59" s="200"/>
      <c r="J59" s="204"/>
      <c r="K59" s="207"/>
      <c r="L59" s="207"/>
      <c r="M59" s="207"/>
      <c r="N59" s="207"/>
      <c r="O59" s="207"/>
      <c r="P59" s="204"/>
      <c r="Q59" s="153"/>
    </row>
    <row r="60" spans="2:17" ht="50.1" customHeight="1">
      <c r="B60" s="154" t="s">
        <v>245</v>
      </c>
      <c r="C60" s="195" t="s">
        <v>246</v>
      </c>
      <c r="D60" s="208" t="s">
        <v>247</v>
      </c>
      <c r="E60" s="195" t="s">
        <v>58</v>
      </c>
      <c r="F60" s="198" t="s">
        <v>248</v>
      </c>
      <c r="G60" s="197" t="s">
        <v>60</v>
      </c>
      <c r="H60" s="199" t="s">
        <v>102</v>
      </c>
      <c r="I60" s="200"/>
      <c r="J60" s="197"/>
      <c r="K60" s="201"/>
      <c r="L60" s="201"/>
      <c r="M60" s="201"/>
      <c r="N60" s="201"/>
      <c r="O60" s="201"/>
      <c r="P60" s="197"/>
      <c r="Q60" s="152"/>
    </row>
    <row r="61" spans="2:17" ht="50.1" customHeight="1">
      <c r="B61" s="154" t="s">
        <v>245</v>
      </c>
      <c r="C61" s="202" t="s">
        <v>249</v>
      </c>
      <c r="D61" s="226" t="s">
        <v>250</v>
      </c>
      <c r="E61" s="202" t="s">
        <v>58</v>
      </c>
      <c r="F61" s="205" t="s">
        <v>251</v>
      </c>
      <c r="G61" s="204" t="s">
        <v>60</v>
      </c>
      <c r="H61" s="223" t="s">
        <v>102</v>
      </c>
      <c r="I61" s="200"/>
      <c r="J61" s="204"/>
      <c r="K61" s="207"/>
      <c r="L61" s="207"/>
      <c r="M61" s="207"/>
      <c r="N61" s="207"/>
      <c r="O61" s="207"/>
      <c r="P61" s="204"/>
      <c r="Q61" s="153"/>
    </row>
    <row r="62" spans="2:17" ht="50.1" customHeight="1">
      <c r="B62" s="154" t="s">
        <v>245</v>
      </c>
      <c r="C62" s="195" t="s">
        <v>252</v>
      </c>
      <c r="D62" s="208" t="s">
        <v>253</v>
      </c>
      <c r="E62" s="195" t="s">
        <v>58</v>
      </c>
      <c r="F62" s="198" t="s">
        <v>254</v>
      </c>
      <c r="G62" s="197" t="s">
        <v>60</v>
      </c>
      <c r="H62" s="199" t="s">
        <v>102</v>
      </c>
      <c r="I62" s="200"/>
      <c r="J62" s="197"/>
      <c r="K62" s="201"/>
      <c r="L62" s="201"/>
      <c r="M62" s="201"/>
      <c r="N62" s="201"/>
      <c r="O62" s="201"/>
      <c r="P62" s="197"/>
      <c r="Q62" s="152"/>
    </row>
    <row r="63" spans="2:17" ht="50.1" customHeight="1">
      <c r="B63" s="154" t="s">
        <v>245</v>
      </c>
      <c r="C63" s="202" t="s">
        <v>255</v>
      </c>
      <c r="D63" s="210" t="s">
        <v>256</v>
      </c>
      <c r="E63" s="202" t="s">
        <v>83</v>
      </c>
      <c r="F63" s="205" t="s">
        <v>257</v>
      </c>
      <c r="G63" s="204" t="s">
        <v>60</v>
      </c>
      <c r="H63" s="223" t="s">
        <v>102</v>
      </c>
      <c r="I63" s="200"/>
      <c r="J63" s="204"/>
      <c r="K63" s="207"/>
      <c r="L63" s="207"/>
      <c r="M63" s="207"/>
      <c r="N63" s="207"/>
      <c r="O63" s="207"/>
      <c r="P63" s="204"/>
      <c r="Q63" s="153"/>
    </row>
    <row r="64" spans="2:17" ht="50.1" customHeight="1">
      <c r="B64" s="154" t="s">
        <v>245</v>
      </c>
      <c r="C64" s="195" t="s">
        <v>258</v>
      </c>
      <c r="D64" s="208" t="s">
        <v>259</v>
      </c>
      <c r="E64" s="195" t="s">
        <v>83</v>
      </c>
      <c r="F64" s="198" t="s">
        <v>260</v>
      </c>
      <c r="G64" s="197" t="s">
        <v>60</v>
      </c>
      <c r="H64" s="199" t="s">
        <v>102</v>
      </c>
      <c r="I64" s="200"/>
      <c r="J64" s="197"/>
      <c r="K64" s="201"/>
      <c r="L64" s="201"/>
      <c r="M64" s="201"/>
      <c r="N64" s="201"/>
      <c r="O64" s="201"/>
      <c r="P64" s="197"/>
      <c r="Q64" s="152"/>
    </row>
    <row r="65" spans="2:17" ht="75" customHeight="1">
      <c r="B65" s="154" t="s">
        <v>245</v>
      </c>
      <c r="C65" s="211" t="s">
        <v>261</v>
      </c>
      <c r="D65" s="218" t="s">
        <v>262</v>
      </c>
      <c r="E65" s="211" t="s">
        <v>58</v>
      </c>
      <c r="F65" s="214" t="s">
        <v>263</v>
      </c>
      <c r="G65" s="213" t="s">
        <v>60</v>
      </c>
      <c r="H65" s="215" t="s">
        <v>175</v>
      </c>
      <c r="I65" s="200"/>
      <c r="J65" s="213"/>
      <c r="K65" s="225" t="s">
        <v>431</v>
      </c>
      <c r="L65" s="217"/>
      <c r="M65" s="217"/>
      <c r="N65" s="217"/>
      <c r="O65" s="217"/>
      <c r="P65" s="213" t="s">
        <v>177</v>
      </c>
      <c r="Q65" s="155" t="s">
        <v>374</v>
      </c>
    </row>
    <row r="66" spans="2:17" ht="69" customHeight="1">
      <c r="B66" s="154" t="s">
        <v>245</v>
      </c>
      <c r="C66" s="195" t="s">
        <v>264</v>
      </c>
      <c r="D66" s="208" t="s">
        <v>265</v>
      </c>
      <c r="E66" s="195" t="s">
        <v>58</v>
      </c>
      <c r="F66" s="198" t="s">
        <v>266</v>
      </c>
      <c r="G66" s="197" t="s">
        <v>60</v>
      </c>
      <c r="H66" s="199" t="s">
        <v>175</v>
      </c>
      <c r="I66" s="200"/>
      <c r="J66" s="197"/>
      <c r="K66" s="224" t="s">
        <v>432</v>
      </c>
      <c r="L66" s="201"/>
      <c r="M66" s="201"/>
      <c r="N66" s="201"/>
      <c r="O66" s="201"/>
      <c r="P66" s="197" t="s">
        <v>177</v>
      </c>
      <c r="Q66" s="152" t="s">
        <v>178</v>
      </c>
    </row>
    <row r="67" spans="2:17" ht="50.1" customHeight="1">
      <c r="B67" s="154" t="s">
        <v>245</v>
      </c>
      <c r="C67" s="211" t="s">
        <v>267</v>
      </c>
      <c r="D67" s="218" t="s">
        <v>268</v>
      </c>
      <c r="E67" s="211" t="s">
        <v>58</v>
      </c>
      <c r="F67" s="218" t="s">
        <v>269</v>
      </c>
      <c r="G67" s="213" t="s">
        <v>60</v>
      </c>
      <c r="H67" s="215" t="s">
        <v>102</v>
      </c>
      <c r="I67" s="200"/>
      <c r="J67" s="213"/>
      <c r="K67" s="217"/>
      <c r="L67" s="217"/>
      <c r="M67" s="217"/>
      <c r="N67" s="217"/>
      <c r="O67" s="217"/>
      <c r="P67" s="213"/>
      <c r="Q67" s="155"/>
    </row>
    <row r="68" spans="2:17" ht="50.1" customHeight="1">
      <c r="B68" s="154" t="s">
        <v>245</v>
      </c>
      <c r="C68" s="195" t="s">
        <v>270</v>
      </c>
      <c r="D68" s="208" t="s">
        <v>271</v>
      </c>
      <c r="E68" s="195" t="s">
        <v>58</v>
      </c>
      <c r="F68" s="198" t="s">
        <v>272</v>
      </c>
      <c r="G68" s="197" t="s">
        <v>60</v>
      </c>
      <c r="H68" s="199" t="s">
        <v>61</v>
      </c>
      <c r="I68" s="200"/>
      <c r="J68" s="197"/>
      <c r="K68" s="201"/>
      <c r="L68" s="201"/>
      <c r="M68" s="201"/>
      <c r="N68" s="201"/>
      <c r="O68" s="201"/>
      <c r="P68" s="197"/>
      <c r="Q68" s="152"/>
    </row>
    <row r="69" spans="2:17" ht="50.1" customHeight="1">
      <c r="B69" s="154" t="s">
        <v>245</v>
      </c>
      <c r="C69" s="211" t="s">
        <v>273</v>
      </c>
      <c r="D69" s="218" t="s">
        <v>274</v>
      </c>
      <c r="E69" s="211" t="s">
        <v>58</v>
      </c>
      <c r="F69" s="214" t="s">
        <v>275</v>
      </c>
      <c r="G69" s="213" t="s">
        <v>60</v>
      </c>
      <c r="H69" s="215" t="s">
        <v>61</v>
      </c>
      <c r="I69" s="200"/>
      <c r="J69" s="213"/>
      <c r="K69" s="217"/>
      <c r="L69" s="217"/>
      <c r="M69" s="217"/>
      <c r="N69" s="217"/>
      <c r="O69" s="217"/>
      <c r="P69" s="213"/>
      <c r="Q69" s="155"/>
    </row>
    <row r="70" spans="2:17" ht="69.75" customHeight="1">
      <c r="B70" s="154" t="s">
        <v>245</v>
      </c>
      <c r="C70" s="195" t="s">
        <v>276</v>
      </c>
      <c r="D70" s="227" t="s">
        <v>277</v>
      </c>
      <c r="E70" s="195" t="s">
        <v>83</v>
      </c>
      <c r="F70" s="198" t="s">
        <v>278</v>
      </c>
      <c r="G70" s="197" t="s">
        <v>60</v>
      </c>
      <c r="H70" s="199" t="s">
        <v>175</v>
      </c>
      <c r="I70" s="200"/>
      <c r="J70" s="197"/>
      <c r="K70" s="224" t="s">
        <v>424</v>
      </c>
      <c r="L70" s="201"/>
      <c r="M70" s="201"/>
      <c r="N70" s="201"/>
      <c r="O70" s="201"/>
      <c r="P70" s="197" t="s">
        <v>177</v>
      </c>
      <c r="Q70" s="152" t="s">
        <v>178</v>
      </c>
    </row>
    <row r="71" spans="2:17" ht="50.1" customHeight="1">
      <c r="B71" s="154" t="s">
        <v>245</v>
      </c>
      <c r="C71" s="202" t="s">
        <v>279</v>
      </c>
      <c r="D71" s="218" t="s">
        <v>280</v>
      </c>
      <c r="E71" s="211" t="s">
        <v>83</v>
      </c>
      <c r="F71" s="214" t="s">
        <v>281</v>
      </c>
      <c r="G71" s="204" t="s">
        <v>60</v>
      </c>
      <c r="H71" s="223" t="s">
        <v>102</v>
      </c>
      <c r="I71" s="200"/>
      <c r="J71" s="204"/>
      <c r="K71" s="207"/>
      <c r="L71" s="207"/>
      <c r="M71" s="207"/>
      <c r="N71" s="207"/>
      <c r="O71" s="207"/>
      <c r="P71" s="204"/>
      <c r="Q71" s="153"/>
    </row>
    <row r="72" spans="2:17" ht="50.1" customHeight="1">
      <c r="B72" s="154" t="s">
        <v>245</v>
      </c>
      <c r="C72" s="195" t="s">
        <v>282</v>
      </c>
      <c r="D72" s="208" t="s">
        <v>283</v>
      </c>
      <c r="E72" s="195" t="s">
        <v>83</v>
      </c>
      <c r="F72" s="198" t="s">
        <v>284</v>
      </c>
      <c r="G72" s="197" t="s">
        <v>60</v>
      </c>
      <c r="H72" s="199" t="s">
        <v>61</v>
      </c>
      <c r="I72" s="200"/>
      <c r="J72" s="197"/>
      <c r="K72" s="201"/>
      <c r="L72" s="201"/>
      <c r="M72" s="201"/>
      <c r="N72" s="201"/>
      <c r="O72" s="201"/>
      <c r="P72" s="197"/>
      <c r="Q72" s="152"/>
    </row>
    <row r="73" spans="2:17" ht="50.1" customHeight="1">
      <c r="B73" s="154" t="s">
        <v>245</v>
      </c>
      <c r="C73" s="202" t="s">
        <v>285</v>
      </c>
      <c r="D73" s="218" t="s">
        <v>286</v>
      </c>
      <c r="E73" s="211" t="s">
        <v>58</v>
      </c>
      <c r="F73" s="214" t="s">
        <v>287</v>
      </c>
      <c r="G73" s="204" t="s">
        <v>60</v>
      </c>
      <c r="H73" s="223" t="s">
        <v>61</v>
      </c>
      <c r="I73" s="200"/>
      <c r="J73" s="204"/>
      <c r="K73" s="207"/>
      <c r="L73" s="207"/>
      <c r="M73" s="207"/>
      <c r="N73" s="207"/>
      <c r="O73" s="207"/>
      <c r="P73" s="204"/>
      <c r="Q73" s="153"/>
    </row>
    <row r="74" spans="2:17" ht="50.1" customHeight="1">
      <c r="B74" s="151" t="s">
        <v>288</v>
      </c>
      <c r="C74" s="195" t="s">
        <v>289</v>
      </c>
      <c r="D74" s="208" t="s">
        <v>290</v>
      </c>
      <c r="E74" s="195" t="s">
        <v>58</v>
      </c>
      <c r="F74" s="208" t="s">
        <v>291</v>
      </c>
      <c r="G74" s="197" t="s">
        <v>60</v>
      </c>
      <c r="H74" s="199" t="s">
        <v>102</v>
      </c>
      <c r="I74" s="200"/>
      <c r="J74" s="197"/>
      <c r="K74" s="201"/>
      <c r="L74" s="201"/>
      <c r="M74" s="201"/>
      <c r="N74" s="201"/>
      <c r="O74" s="201"/>
      <c r="P74" s="197"/>
      <c r="Q74" s="152"/>
    </row>
    <row r="75" spans="2:17" ht="50.1" customHeight="1">
      <c r="B75" s="151" t="s">
        <v>288</v>
      </c>
      <c r="C75" s="211" t="s">
        <v>292</v>
      </c>
      <c r="D75" s="218" t="s">
        <v>293</v>
      </c>
      <c r="E75" s="211" t="s">
        <v>58</v>
      </c>
      <c r="F75" s="214" t="s">
        <v>294</v>
      </c>
      <c r="G75" s="213" t="s">
        <v>60</v>
      </c>
      <c r="H75" s="215" t="s">
        <v>102</v>
      </c>
      <c r="I75" s="200"/>
      <c r="J75" s="213"/>
      <c r="K75" s="217"/>
      <c r="L75" s="217"/>
      <c r="M75" s="217"/>
      <c r="N75" s="217"/>
      <c r="O75" s="217"/>
      <c r="P75" s="213"/>
      <c r="Q75" s="155"/>
    </row>
    <row r="76" spans="2:17" ht="50.1" customHeight="1">
      <c r="B76" s="151" t="s">
        <v>288</v>
      </c>
      <c r="C76" s="195" t="s">
        <v>295</v>
      </c>
      <c r="D76" s="208" t="s">
        <v>296</v>
      </c>
      <c r="E76" s="195" t="s">
        <v>83</v>
      </c>
      <c r="F76" s="198" t="s">
        <v>297</v>
      </c>
      <c r="G76" s="197" t="s">
        <v>60</v>
      </c>
      <c r="H76" s="199" t="s">
        <v>102</v>
      </c>
      <c r="I76" s="200"/>
      <c r="J76" s="197"/>
      <c r="K76" s="201"/>
      <c r="L76" s="201"/>
      <c r="M76" s="201"/>
      <c r="N76" s="201"/>
      <c r="O76" s="201"/>
      <c r="P76" s="197"/>
      <c r="Q76" s="152"/>
    </row>
    <row r="77" spans="2:17" ht="50.1" customHeight="1">
      <c r="B77" s="151" t="s">
        <v>288</v>
      </c>
      <c r="C77" s="211" t="s">
        <v>298</v>
      </c>
      <c r="D77" s="218" t="s">
        <v>299</v>
      </c>
      <c r="E77" s="211" t="s">
        <v>83</v>
      </c>
      <c r="F77" s="214" t="s">
        <v>300</v>
      </c>
      <c r="G77" s="213" t="s">
        <v>60</v>
      </c>
      <c r="H77" s="215" t="s">
        <v>102</v>
      </c>
      <c r="I77" s="200"/>
      <c r="J77" s="213"/>
      <c r="K77" s="217"/>
      <c r="L77" s="217"/>
      <c r="M77" s="217"/>
      <c r="N77" s="217"/>
      <c r="O77" s="217"/>
      <c r="P77" s="213"/>
      <c r="Q77" s="155"/>
    </row>
    <row r="78" spans="2:17" ht="50.1" customHeight="1">
      <c r="B78" s="151" t="s">
        <v>288</v>
      </c>
      <c r="C78" s="195" t="s">
        <v>301</v>
      </c>
      <c r="D78" s="208" t="s">
        <v>302</v>
      </c>
      <c r="E78" s="195" t="s">
        <v>58</v>
      </c>
      <c r="F78" s="198" t="s">
        <v>303</v>
      </c>
      <c r="G78" s="197" t="s">
        <v>60</v>
      </c>
      <c r="H78" s="199" t="s">
        <v>61</v>
      </c>
      <c r="I78" s="200"/>
      <c r="J78" s="197"/>
      <c r="K78" s="201"/>
      <c r="L78" s="201"/>
      <c r="M78" s="201"/>
      <c r="N78" s="201"/>
      <c r="O78" s="201"/>
      <c r="P78" s="197"/>
      <c r="Q78" s="152"/>
    </row>
    <row r="79" spans="2:17" ht="50.1" customHeight="1">
      <c r="B79" s="151" t="s">
        <v>288</v>
      </c>
      <c r="C79" s="202" t="s">
        <v>304</v>
      </c>
      <c r="D79" s="226" t="s">
        <v>305</v>
      </c>
      <c r="E79" s="202" t="s">
        <v>58</v>
      </c>
      <c r="F79" s="205" t="s">
        <v>306</v>
      </c>
      <c r="G79" s="204" t="s">
        <v>60</v>
      </c>
      <c r="H79" s="223" t="s">
        <v>61</v>
      </c>
      <c r="I79" s="200"/>
      <c r="J79" s="204"/>
      <c r="K79" s="207"/>
      <c r="L79" s="207"/>
      <c r="M79" s="207"/>
      <c r="N79" s="207"/>
      <c r="O79" s="207"/>
      <c r="P79" s="204"/>
      <c r="Q79" s="153"/>
    </row>
    <row r="80" spans="2:17" ht="50.1" customHeight="1">
      <c r="B80" s="151" t="s">
        <v>288</v>
      </c>
      <c r="C80" s="195" t="s">
        <v>307</v>
      </c>
      <c r="D80" s="208" t="s">
        <v>308</v>
      </c>
      <c r="E80" s="195" t="s">
        <v>58</v>
      </c>
      <c r="F80" s="198" t="s">
        <v>309</v>
      </c>
      <c r="G80" s="197" t="s">
        <v>60</v>
      </c>
      <c r="H80" s="199" t="s">
        <v>61</v>
      </c>
      <c r="I80" s="200"/>
      <c r="J80" s="197"/>
      <c r="K80" s="201"/>
      <c r="L80" s="201"/>
      <c r="M80" s="201"/>
      <c r="N80" s="201"/>
      <c r="O80" s="201"/>
      <c r="P80" s="197"/>
      <c r="Q80" s="152"/>
    </row>
    <row r="81" spans="2:17" ht="50.1" customHeight="1">
      <c r="B81" s="151" t="s">
        <v>288</v>
      </c>
      <c r="C81" s="202" t="s">
        <v>310</v>
      </c>
      <c r="D81" s="210" t="s">
        <v>311</v>
      </c>
      <c r="E81" s="202" t="s">
        <v>58</v>
      </c>
      <c r="F81" s="205" t="s">
        <v>312</v>
      </c>
      <c r="G81" s="204" t="s">
        <v>60</v>
      </c>
      <c r="H81" s="223" t="s">
        <v>61</v>
      </c>
      <c r="I81" s="200"/>
      <c r="J81" s="204"/>
      <c r="K81" s="207"/>
      <c r="L81" s="207"/>
      <c r="M81" s="207"/>
      <c r="N81" s="207"/>
      <c r="O81" s="207"/>
      <c r="P81" s="204"/>
      <c r="Q81" s="153"/>
    </row>
    <row r="82" spans="2:17" ht="50.1" customHeight="1">
      <c r="B82" s="151" t="s">
        <v>288</v>
      </c>
      <c r="C82" s="195" t="s">
        <v>313</v>
      </c>
      <c r="D82" s="208" t="s">
        <v>314</v>
      </c>
      <c r="E82" s="195" t="s">
        <v>58</v>
      </c>
      <c r="F82" s="208" t="s">
        <v>315</v>
      </c>
      <c r="G82" s="197" t="s">
        <v>60</v>
      </c>
      <c r="H82" s="199" t="s">
        <v>175</v>
      </c>
      <c r="I82" s="200"/>
      <c r="J82" s="197"/>
      <c r="K82" s="224" t="s">
        <v>433</v>
      </c>
      <c r="L82" s="201"/>
      <c r="M82" s="201"/>
      <c r="N82" s="201"/>
      <c r="O82" s="201"/>
      <c r="P82" s="197" t="s">
        <v>177</v>
      </c>
      <c r="Q82" s="152" t="s">
        <v>374</v>
      </c>
    </row>
    <row r="83" spans="2:17" ht="50.1" customHeight="1">
      <c r="B83" s="151" t="s">
        <v>288</v>
      </c>
      <c r="C83" s="211" t="s">
        <v>316</v>
      </c>
      <c r="D83" s="218" t="s">
        <v>317</v>
      </c>
      <c r="E83" s="211" t="s">
        <v>58</v>
      </c>
      <c r="F83" s="218" t="s">
        <v>318</v>
      </c>
      <c r="G83" s="213" t="s">
        <v>60</v>
      </c>
      <c r="H83" s="199" t="s">
        <v>102</v>
      </c>
      <c r="I83" s="200"/>
      <c r="J83" s="213"/>
      <c r="K83" s="229"/>
      <c r="L83" s="217"/>
      <c r="M83" s="217"/>
      <c r="N83" s="217"/>
      <c r="O83" s="217"/>
      <c r="P83" s="213"/>
      <c r="Q83" s="155"/>
    </row>
    <row r="84" spans="2:17" ht="50.1" customHeight="1">
      <c r="B84" s="151" t="s">
        <v>288</v>
      </c>
      <c r="C84" s="195" t="s">
        <v>319</v>
      </c>
      <c r="D84" s="208" t="s">
        <v>320</v>
      </c>
      <c r="E84" s="195" t="s">
        <v>83</v>
      </c>
      <c r="F84" s="198" t="s">
        <v>321</v>
      </c>
      <c r="G84" s="197" t="s">
        <v>60</v>
      </c>
      <c r="H84" s="199" t="s">
        <v>102</v>
      </c>
      <c r="I84" s="200"/>
      <c r="J84" s="197"/>
      <c r="K84" s="201"/>
      <c r="L84" s="201"/>
      <c r="M84" s="201"/>
      <c r="N84" s="201"/>
      <c r="O84" s="201"/>
      <c r="P84" s="197"/>
      <c r="Q84" s="152"/>
    </row>
    <row r="85" spans="2:17" ht="50.1" customHeight="1">
      <c r="B85" s="151" t="s">
        <v>288</v>
      </c>
      <c r="C85" s="202" t="s">
        <v>322</v>
      </c>
      <c r="D85" s="226" t="s">
        <v>323</v>
      </c>
      <c r="E85" s="202" t="s">
        <v>83</v>
      </c>
      <c r="F85" s="210" t="s">
        <v>324</v>
      </c>
      <c r="G85" s="204" t="s">
        <v>60</v>
      </c>
      <c r="H85" s="223" t="s">
        <v>61</v>
      </c>
      <c r="I85" s="200"/>
      <c r="J85" s="204"/>
      <c r="K85" s="207"/>
      <c r="L85" s="207"/>
      <c r="M85" s="207"/>
      <c r="N85" s="207"/>
      <c r="O85" s="207"/>
      <c r="P85" s="204"/>
      <c r="Q85" s="153"/>
    </row>
    <row r="86" spans="2:17" ht="81.75" customHeight="1">
      <c r="B86" s="151" t="s">
        <v>288</v>
      </c>
      <c r="C86" s="195" t="s">
        <v>325</v>
      </c>
      <c r="D86" s="208" t="s">
        <v>326</v>
      </c>
      <c r="E86" s="195" t="s">
        <v>83</v>
      </c>
      <c r="F86" s="198" t="s">
        <v>327</v>
      </c>
      <c r="G86" s="197" t="s">
        <v>60</v>
      </c>
      <c r="H86" s="199" t="s">
        <v>175</v>
      </c>
      <c r="I86" s="200"/>
      <c r="J86" s="197"/>
      <c r="K86" s="224" t="s">
        <v>434</v>
      </c>
      <c r="L86" s="201"/>
      <c r="M86" s="201"/>
      <c r="N86" s="201"/>
      <c r="O86" s="201"/>
      <c r="P86" s="197" t="s">
        <v>177</v>
      </c>
      <c r="Q86" s="152" t="s">
        <v>178</v>
      </c>
    </row>
    <row r="87" spans="2:17" ht="50.1" customHeight="1">
      <c r="B87" s="154" t="s">
        <v>328</v>
      </c>
      <c r="C87" s="211" t="s">
        <v>329</v>
      </c>
      <c r="D87" s="218" t="s">
        <v>330</v>
      </c>
      <c r="E87" s="211" t="s">
        <v>83</v>
      </c>
      <c r="F87" s="218" t="s">
        <v>331</v>
      </c>
      <c r="G87" s="213" t="s">
        <v>60</v>
      </c>
      <c r="H87" s="199" t="s">
        <v>61</v>
      </c>
      <c r="I87" s="200"/>
      <c r="J87" s="213"/>
      <c r="K87" s="217"/>
      <c r="L87" s="217"/>
      <c r="M87" s="217"/>
      <c r="N87" s="217"/>
      <c r="O87" s="217"/>
      <c r="P87" s="213"/>
      <c r="Q87" s="155"/>
    </row>
    <row r="88" spans="2:17" ht="50.1" customHeight="1">
      <c r="B88" s="154" t="s">
        <v>328</v>
      </c>
      <c r="C88" s="195" t="s">
        <v>332</v>
      </c>
      <c r="D88" s="208" t="s">
        <v>333</v>
      </c>
      <c r="E88" s="195" t="s">
        <v>83</v>
      </c>
      <c r="F88" s="198" t="s">
        <v>334</v>
      </c>
      <c r="G88" s="197" t="s">
        <v>60</v>
      </c>
      <c r="H88" s="199" t="s">
        <v>102</v>
      </c>
      <c r="I88" s="200"/>
      <c r="J88" s="197"/>
      <c r="K88" s="201"/>
      <c r="L88" s="201"/>
      <c r="M88" s="201"/>
      <c r="N88" s="201"/>
      <c r="O88" s="201"/>
      <c r="P88" s="197"/>
      <c r="Q88" s="152"/>
    </row>
    <row r="89" spans="2:17" ht="50.1" customHeight="1">
      <c r="B89" s="154" t="s">
        <v>328</v>
      </c>
      <c r="C89" s="202" t="s">
        <v>335</v>
      </c>
      <c r="D89" s="210" t="s">
        <v>336</v>
      </c>
      <c r="E89" s="202" t="s">
        <v>83</v>
      </c>
      <c r="F89" s="205" t="s">
        <v>337</v>
      </c>
      <c r="G89" s="204" t="s">
        <v>60</v>
      </c>
      <c r="H89" s="223" t="s">
        <v>61</v>
      </c>
      <c r="I89" s="200"/>
      <c r="J89" s="204"/>
      <c r="K89" s="207"/>
      <c r="L89" s="207"/>
      <c r="M89" s="207"/>
      <c r="N89" s="207"/>
      <c r="O89" s="207"/>
      <c r="P89" s="204"/>
      <c r="Q89" s="153"/>
    </row>
    <row r="90" spans="2:17" ht="50.1" customHeight="1">
      <c r="B90" s="154" t="s">
        <v>328</v>
      </c>
      <c r="C90" s="195" t="s">
        <v>338</v>
      </c>
      <c r="D90" s="208" t="s">
        <v>339</v>
      </c>
      <c r="E90" s="195" t="s">
        <v>83</v>
      </c>
      <c r="F90" s="198" t="s">
        <v>340</v>
      </c>
      <c r="G90" s="197" t="s">
        <v>60</v>
      </c>
      <c r="H90" s="199" t="s">
        <v>61</v>
      </c>
      <c r="I90" s="200"/>
      <c r="J90" s="197"/>
      <c r="K90" s="201"/>
      <c r="L90" s="201"/>
      <c r="M90" s="201"/>
      <c r="N90" s="201"/>
      <c r="O90" s="201"/>
      <c r="P90" s="197"/>
      <c r="Q90" s="152"/>
    </row>
    <row r="91" spans="2:17" ht="50.1" customHeight="1">
      <c r="B91" s="154" t="s">
        <v>328</v>
      </c>
      <c r="C91" s="211" t="s">
        <v>341</v>
      </c>
      <c r="D91" s="218" t="s">
        <v>342</v>
      </c>
      <c r="E91" s="211" t="s">
        <v>83</v>
      </c>
      <c r="F91" s="214" t="s">
        <v>343</v>
      </c>
      <c r="G91" s="213" t="s">
        <v>60</v>
      </c>
      <c r="H91" s="215" t="s">
        <v>61</v>
      </c>
      <c r="I91" s="200"/>
      <c r="J91" s="213"/>
      <c r="K91" s="217"/>
      <c r="L91" s="217"/>
      <c r="M91" s="217"/>
      <c r="N91" s="217"/>
      <c r="O91" s="217"/>
      <c r="P91" s="213"/>
      <c r="Q91" s="155"/>
    </row>
    <row r="92" spans="2:17" ht="126.75" customHeight="1">
      <c r="B92" s="154" t="s">
        <v>328</v>
      </c>
      <c r="C92" s="195" t="s">
        <v>344</v>
      </c>
      <c r="D92" s="208" t="s">
        <v>345</v>
      </c>
      <c r="E92" s="195" t="s">
        <v>58</v>
      </c>
      <c r="F92" s="208" t="s">
        <v>346</v>
      </c>
      <c r="G92" s="197" t="s">
        <v>60</v>
      </c>
      <c r="H92" s="199" t="s">
        <v>175</v>
      </c>
      <c r="I92" s="200"/>
      <c r="J92" s="197"/>
      <c r="K92" s="224" t="s">
        <v>418</v>
      </c>
      <c r="L92" s="201"/>
      <c r="M92" s="201"/>
      <c r="N92" s="201"/>
      <c r="O92" s="201"/>
      <c r="P92" s="197" t="s">
        <v>177</v>
      </c>
      <c r="Q92" s="152" t="s">
        <v>374</v>
      </c>
    </row>
    <row r="93" spans="2:17" ht="50.1" customHeight="1">
      <c r="B93" s="154" t="s">
        <v>328</v>
      </c>
      <c r="C93" s="211" t="s">
        <v>347</v>
      </c>
      <c r="D93" s="218" t="s">
        <v>348</v>
      </c>
      <c r="E93" s="211" t="s">
        <v>58</v>
      </c>
      <c r="F93" s="214" t="s">
        <v>349</v>
      </c>
      <c r="G93" s="213" t="s">
        <v>60</v>
      </c>
      <c r="H93" s="199" t="s">
        <v>175</v>
      </c>
      <c r="I93" s="200"/>
      <c r="J93" s="213"/>
      <c r="K93" s="220" t="s">
        <v>419</v>
      </c>
      <c r="L93" s="217"/>
      <c r="M93" s="217"/>
      <c r="N93" s="217"/>
      <c r="O93" s="217"/>
      <c r="P93" s="213" t="s">
        <v>177</v>
      </c>
      <c r="Q93" s="155" t="s">
        <v>227</v>
      </c>
    </row>
    <row r="94" spans="2:17" ht="50.1" customHeight="1">
      <c r="B94" s="154" t="s">
        <v>328</v>
      </c>
      <c r="C94" s="195" t="s">
        <v>350</v>
      </c>
      <c r="D94" s="208" t="s">
        <v>351</v>
      </c>
      <c r="E94" s="195" t="s">
        <v>58</v>
      </c>
      <c r="F94" s="198" t="s">
        <v>352</v>
      </c>
      <c r="G94" s="197" t="s">
        <v>60</v>
      </c>
      <c r="H94" s="199" t="s">
        <v>102</v>
      </c>
      <c r="I94" s="200"/>
      <c r="J94" s="197"/>
      <c r="K94" s="201"/>
      <c r="L94" s="201"/>
      <c r="M94" s="201"/>
      <c r="N94" s="201"/>
      <c r="O94" s="201"/>
      <c r="P94" s="197"/>
      <c r="Q94" s="152"/>
    </row>
    <row r="95" spans="2:17" ht="50.1" customHeight="1">
      <c r="B95" s="154" t="s">
        <v>328</v>
      </c>
      <c r="C95" s="202" t="s">
        <v>353</v>
      </c>
      <c r="D95" s="210" t="s">
        <v>354</v>
      </c>
      <c r="E95" s="202" t="s">
        <v>58</v>
      </c>
      <c r="F95" s="210" t="s">
        <v>355</v>
      </c>
      <c r="G95" s="204" t="s">
        <v>60</v>
      </c>
      <c r="H95" s="223" t="s">
        <v>102</v>
      </c>
      <c r="I95" s="200"/>
      <c r="J95" s="204"/>
      <c r="K95" s="207"/>
      <c r="L95" s="207"/>
      <c r="M95" s="207"/>
      <c r="N95" s="207"/>
      <c r="O95" s="207"/>
      <c r="P95" s="204"/>
      <c r="Q95" s="153"/>
    </row>
    <row r="96" spans="2:17" ht="50.1" customHeight="1">
      <c r="B96" s="154" t="s">
        <v>328</v>
      </c>
      <c r="C96" s="195" t="s">
        <v>356</v>
      </c>
      <c r="D96" s="208" t="s">
        <v>357</v>
      </c>
      <c r="E96" s="195" t="s">
        <v>58</v>
      </c>
      <c r="F96" s="208" t="s">
        <v>358</v>
      </c>
      <c r="G96" s="197" t="s">
        <v>60</v>
      </c>
      <c r="H96" s="199" t="s">
        <v>61</v>
      </c>
      <c r="I96" s="200"/>
      <c r="J96" s="197"/>
      <c r="K96" s="201"/>
      <c r="L96" s="201"/>
      <c r="M96" s="201"/>
      <c r="N96" s="201"/>
      <c r="O96" s="201"/>
      <c r="P96" s="197"/>
      <c r="Q96" s="152"/>
    </row>
    <row r="97" spans="2:17" ht="50.1" customHeight="1">
      <c r="B97" s="154" t="s">
        <v>328</v>
      </c>
      <c r="C97" s="202" t="s">
        <v>359</v>
      </c>
      <c r="D97" s="210" t="s">
        <v>360</v>
      </c>
      <c r="E97" s="202" t="s">
        <v>58</v>
      </c>
      <c r="F97" s="205" t="s">
        <v>361</v>
      </c>
      <c r="G97" s="204" t="s">
        <v>60</v>
      </c>
      <c r="H97" s="223" t="s">
        <v>61</v>
      </c>
      <c r="I97" s="200"/>
      <c r="J97" s="204"/>
      <c r="K97" s="207"/>
      <c r="L97" s="207"/>
      <c r="M97" s="207"/>
      <c r="N97" s="207"/>
      <c r="O97" s="207"/>
      <c r="P97" s="204"/>
      <c r="Q97" s="153"/>
    </row>
    <row r="98" spans="2:17" ht="50.1" customHeight="1">
      <c r="B98" s="151" t="s">
        <v>362</v>
      </c>
      <c r="C98" s="195" t="s">
        <v>363</v>
      </c>
      <c r="D98" s="208" t="s">
        <v>364</v>
      </c>
      <c r="E98" s="195" t="s">
        <v>58</v>
      </c>
      <c r="F98" s="208" t="s">
        <v>365</v>
      </c>
      <c r="G98" s="197" t="s">
        <v>60</v>
      </c>
      <c r="H98" s="199" t="s">
        <v>61</v>
      </c>
      <c r="I98" s="200"/>
      <c r="J98" s="197"/>
      <c r="K98" s="201"/>
      <c r="L98" s="201"/>
      <c r="M98" s="201"/>
      <c r="N98" s="201"/>
      <c r="O98" s="201"/>
      <c r="P98" s="197"/>
      <c r="Q98" s="152"/>
    </row>
    <row r="99" spans="2:17" ht="50.1" customHeight="1">
      <c r="B99" s="151" t="s">
        <v>362</v>
      </c>
      <c r="C99" s="202" t="s">
        <v>366</v>
      </c>
      <c r="D99" s="210" t="s">
        <v>367</v>
      </c>
      <c r="E99" s="202" t="s">
        <v>58</v>
      </c>
      <c r="F99" s="205" t="s">
        <v>368</v>
      </c>
      <c r="G99" s="204" t="s">
        <v>60</v>
      </c>
      <c r="H99" s="223" t="s">
        <v>102</v>
      </c>
      <c r="I99" s="200"/>
      <c r="J99" s="204"/>
      <c r="K99" s="207"/>
      <c r="L99" s="207"/>
      <c r="M99" s="207"/>
      <c r="N99" s="207"/>
      <c r="O99" s="207"/>
      <c r="P99" s="204"/>
      <c r="Q99" s="153"/>
    </row>
    <row r="100" spans="2:17" ht="50.1" customHeight="1">
      <c r="B100" s="151" t="s">
        <v>362</v>
      </c>
      <c r="C100" s="195" t="s">
        <v>369</v>
      </c>
      <c r="D100" s="208" t="s">
        <v>370</v>
      </c>
      <c r="E100" s="195" t="s">
        <v>58</v>
      </c>
      <c r="F100" s="208" t="s">
        <v>371</v>
      </c>
      <c r="G100" s="197" t="s">
        <v>60</v>
      </c>
      <c r="H100" s="199" t="s">
        <v>175</v>
      </c>
      <c r="I100" s="200"/>
      <c r="J100" s="197"/>
      <c r="K100" s="201"/>
      <c r="L100" s="201"/>
      <c r="M100" s="201"/>
      <c r="N100" s="201"/>
      <c r="O100" s="201" t="s">
        <v>402</v>
      </c>
      <c r="P100" s="197"/>
      <c r="Q100" s="152"/>
    </row>
    <row r="101" spans="2:17" ht="50.1" customHeight="1">
      <c r="B101" s="151" t="s">
        <v>362</v>
      </c>
      <c r="C101" s="202" t="s">
        <v>375</v>
      </c>
      <c r="D101" s="218" t="s">
        <v>376</v>
      </c>
      <c r="E101" s="211" t="s">
        <v>58</v>
      </c>
      <c r="F101" s="218" t="s">
        <v>377</v>
      </c>
      <c r="G101" s="204" t="s">
        <v>60</v>
      </c>
      <c r="H101" s="223" t="s">
        <v>61</v>
      </c>
      <c r="I101" s="200"/>
      <c r="J101" s="204"/>
      <c r="K101" s="207"/>
      <c r="L101" s="207"/>
      <c r="M101" s="207"/>
      <c r="N101" s="207"/>
      <c r="O101" s="207"/>
      <c r="P101" s="204"/>
      <c r="Q101" s="153"/>
    </row>
    <row r="102" spans="2:17" ht="50.1" customHeight="1">
      <c r="B102" s="151" t="s">
        <v>362</v>
      </c>
      <c r="C102" s="195" t="s">
        <v>378</v>
      </c>
      <c r="D102" s="208" t="s">
        <v>379</v>
      </c>
      <c r="E102" s="195" t="s">
        <v>58</v>
      </c>
      <c r="F102" s="208" t="s">
        <v>380</v>
      </c>
      <c r="G102" s="197" t="s">
        <v>60</v>
      </c>
      <c r="H102" s="199" t="s">
        <v>61</v>
      </c>
      <c r="I102" s="200"/>
      <c r="J102" s="197"/>
      <c r="K102" s="201"/>
      <c r="L102" s="201"/>
      <c r="M102" s="201"/>
      <c r="N102" s="201"/>
      <c r="O102" s="201"/>
      <c r="P102" s="197"/>
      <c r="Q102" s="152"/>
    </row>
    <row r="103" spans="2:17" ht="50.1" customHeight="1">
      <c r="B103" s="151" t="s">
        <v>362</v>
      </c>
      <c r="C103" s="202" t="s">
        <v>381</v>
      </c>
      <c r="D103" s="210" t="s">
        <v>382</v>
      </c>
      <c r="E103" s="202" t="s">
        <v>58</v>
      </c>
      <c r="F103" s="210" t="s">
        <v>383</v>
      </c>
      <c r="G103" s="204" t="s">
        <v>60</v>
      </c>
      <c r="H103" s="223" t="s">
        <v>61</v>
      </c>
      <c r="I103" s="200"/>
      <c r="J103" s="204"/>
      <c r="K103" s="207"/>
      <c r="L103" s="207"/>
      <c r="M103" s="207"/>
      <c r="N103" s="207"/>
      <c r="O103" s="207"/>
      <c r="P103" s="204"/>
      <c r="Q103" s="153"/>
    </row>
    <row r="104" spans="2:17" ht="50.1" customHeight="1">
      <c r="B104" s="151" t="s">
        <v>362</v>
      </c>
      <c r="C104" s="195" t="s">
        <v>384</v>
      </c>
      <c r="D104" s="208" t="s">
        <v>385</v>
      </c>
      <c r="E104" s="195" t="s">
        <v>58</v>
      </c>
      <c r="F104" s="198" t="s">
        <v>386</v>
      </c>
      <c r="G104" s="197" t="s">
        <v>60</v>
      </c>
      <c r="H104" s="199" t="s">
        <v>61</v>
      </c>
      <c r="I104" s="200"/>
      <c r="J104" s="197"/>
      <c r="K104" s="201"/>
      <c r="L104" s="201"/>
      <c r="M104" s="201"/>
      <c r="N104" s="201"/>
      <c r="O104" s="201"/>
      <c r="P104" s="197"/>
      <c r="Q104" s="152"/>
    </row>
    <row r="105" spans="2:17" ht="50.1" customHeight="1">
      <c r="B105" s="151" t="s">
        <v>362</v>
      </c>
      <c r="C105" s="202" t="s">
        <v>387</v>
      </c>
      <c r="D105" s="210" t="s">
        <v>388</v>
      </c>
      <c r="E105" s="202" t="s">
        <v>58</v>
      </c>
      <c r="F105" s="210" t="s">
        <v>389</v>
      </c>
      <c r="G105" s="204" t="s">
        <v>60</v>
      </c>
      <c r="H105" s="223" t="s">
        <v>61</v>
      </c>
      <c r="I105" s="200"/>
      <c r="J105" s="204"/>
      <c r="K105" s="207"/>
      <c r="L105" s="207"/>
      <c r="M105" s="207"/>
      <c r="N105" s="207"/>
      <c r="O105" s="207"/>
      <c r="P105" s="204"/>
      <c r="Q105" s="153"/>
    </row>
    <row r="106" spans="2:17" ht="50.1" customHeight="1">
      <c r="B106" s="151" t="s">
        <v>362</v>
      </c>
      <c r="C106" s="195" t="s">
        <v>390</v>
      </c>
      <c r="D106" s="208" t="s">
        <v>391</v>
      </c>
      <c r="E106" s="195" t="s">
        <v>83</v>
      </c>
      <c r="F106" s="198" t="s">
        <v>392</v>
      </c>
      <c r="G106" s="197" t="s">
        <v>60</v>
      </c>
      <c r="H106" s="199" t="s">
        <v>102</v>
      </c>
      <c r="I106" s="200"/>
      <c r="J106" s="197"/>
      <c r="K106" s="201"/>
      <c r="L106" s="201"/>
      <c r="M106" s="201"/>
      <c r="N106" s="201"/>
      <c r="O106" s="201"/>
      <c r="P106" s="197"/>
      <c r="Q106" s="152"/>
    </row>
    <row r="107" spans="2:17" ht="50.1" customHeight="1">
      <c r="B107" s="151" t="s">
        <v>362</v>
      </c>
      <c r="C107" s="202" t="s">
        <v>393</v>
      </c>
      <c r="D107" s="210" t="s">
        <v>394</v>
      </c>
      <c r="E107" s="202" t="s">
        <v>58</v>
      </c>
      <c r="F107" s="205" t="s">
        <v>395</v>
      </c>
      <c r="G107" s="204" t="s">
        <v>60</v>
      </c>
      <c r="H107" s="223" t="s">
        <v>61</v>
      </c>
      <c r="I107" s="200"/>
      <c r="J107" s="204"/>
      <c r="K107" s="207"/>
      <c r="L107" s="207"/>
      <c r="M107" s="207"/>
      <c r="N107" s="207"/>
      <c r="O107" s="207"/>
      <c r="P107" s="204"/>
      <c r="Q107" s="153"/>
    </row>
    <row r="108" spans="2:17" ht="50.1" customHeight="1">
      <c r="B108" s="151" t="s">
        <v>362</v>
      </c>
      <c r="C108" s="195" t="s">
        <v>396</v>
      </c>
      <c r="D108" s="208" t="s">
        <v>397</v>
      </c>
      <c r="E108" s="195" t="s">
        <v>58</v>
      </c>
      <c r="F108" s="198" t="s">
        <v>398</v>
      </c>
      <c r="G108" s="197" t="s">
        <v>60</v>
      </c>
      <c r="H108" s="199" t="s">
        <v>102</v>
      </c>
      <c r="I108" s="200"/>
      <c r="J108" s="197"/>
      <c r="K108" s="201"/>
      <c r="L108" s="201"/>
      <c r="M108" s="201"/>
      <c r="N108" s="201"/>
      <c r="O108" s="201"/>
      <c r="P108" s="197"/>
      <c r="Q108" s="152"/>
    </row>
    <row r="109" spans="2:17" ht="50.1" customHeight="1">
      <c r="B109" s="156" t="s">
        <v>362</v>
      </c>
      <c r="C109" s="157" t="s">
        <v>399</v>
      </c>
      <c r="D109" s="158" t="s">
        <v>400</v>
      </c>
      <c r="E109" s="157" t="s">
        <v>58</v>
      </c>
      <c r="F109" s="159" t="s">
        <v>401</v>
      </c>
      <c r="G109" s="160" t="s">
        <v>60</v>
      </c>
      <c r="H109" s="161" t="s">
        <v>61</v>
      </c>
      <c r="I109" s="200"/>
      <c r="J109" s="160"/>
      <c r="K109" s="163"/>
      <c r="L109" s="163"/>
      <c r="M109" s="163"/>
      <c r="N109" s="163"/>
      <c r="O109" s="163"/>
      <c r="P109" s="160"/>
      <c r="Q109" s="164"/>
    </row>
    <row r="110" spans="2:17">
      <c r="H110" s="92">
        <f>COUNTIF(H4:H109,"=Indéterminé")</f>
        <v>0</v>
      </c>
    </row>
    <row r="113" spans="2:9">
      <c r="F113" s="61"/>
    </row>
    <row r="114" spans="2:9">
      <c r="F114" s="61"/>
    </row>
    <row r="115" spans="2:9">
      <c r="F115" s="61"/>
    </row>
    <row r="116" spans="2:9">
      <c r="F116" s="61"/>
    </row>
    <row r="117" spans="2:9">
      <c r="F117" s="61"/>
    </row>
    <row r="118" spans="2:9">
      <c r="F118" s="61"/>
    </row>
    <row r="119" spans="2:9">
      <c r="F119" s="61"/>
    </row>
    <row r="120" spans="2:9">
      <c r="F120" s="61"/>
    </row>
    <row r="121" spans="2:9">
      <c r="F121" s="61"/>
    </row>
    <row r="122" spans="2:9">
      <c r="F122" s="61"/>
    </row>
    <row r="123" spans="2:9">
      <c r="F123" s="61"/>
    </row>
    <row r="124" spans="2:9">
      <c r="B124" s="85"/>
      <c r="C124" s="85"/>
      <c r="D124" s="85"/>
      <c r="F124" s="61"/>
      <c r="G124" s="85"/>
      <c r="H124" s="85"/>
      <c r="I124" s="85"/>
    </row>
    <row r="125" spans="2:9">
      <c r="B125" s="85"/>
      <c r="C125" s="85"/>
      <c r="D125" s="85"/>
      <c r="F125" s="61"/>
      <c r="G125" s="85"/>
      <c r="H125" s="85"/>
      <c r="I125" s="85"/>
    </row>
    <row r="126" spans="2:9">
      <c r="B126" s="85"/>
      <c r="C126" s="85"/>
      <c r="D126" s="85"/>
      <c r="F126" s="61"/>
      <c r="G126" s="85"/>
      <c r="H126" s="85"/>
      <c r="I126" s="85"/>
    </row>
    <row r="127" spans="2:9">
      <c r="B127" s="85"/>
      <c r="C127" s="85"/>
      <c r="D127" s="85"/>
      <c r="F127" s="61"/>
      <c r="G127" s="85"/>
      <c r="H127" s="85"/>
      <c r="I127" s="85"/>
    </row>
    <row r="128" spans="2:9">
      <c r="B128" s="85"/>
      <c r="C128" s="85"/>
      <c r="D128" s="85"/>
      <c r="F128" s="61"/>
      <c r="G128" s="85"/>
      <c r="H128" s="85"/>
      <c r="I128" s="85"/>
    </row>
    <row r="129" spans="6:6" s="85" customFormat="1">
      <c r="F129" s="61"/>
    </row>
    <row r="130" spans="6:6" s="85" customFormat="1">
      <c r="F130" s="61"/>
    </row>
    <row r="131" spans="6:6" s="85" customFormat="1">
      <c r="F131" s="61"/>
    </row>
    <row r="132" spans="6:6" s="85" customFormat="1">
      <c r="F132" s="61"/>
    </row>
    <row r="133" spans="6:6" s="85" customFormat="1">
      <c r="F133" s="61"/>
    </row>
    <row r="134" spans="6:6" s="85" customFormat="1">
      <c r="F134" s="61"/>
    </row>
    <row r="135" spans="6:6" s="85" customFormat="1">
      <c r="F135" s="61"/>
    </row>
    <row r="136" spans="6:6" s="85" customFormat="1">
      <c r="F136" s="61"/>
    </row>
    <row r="137" spans="6:6" s="85" customFormat="1">
      <c r="F137" s="61"/>
    </row>
    <row r="138" spans="6:6" s="85" customFormat="1">
      <c r="F138" s="61"/>
    </row>
    <row r="139" spans="6:6" s="85" customFormat="1">
      <c r="F139" s="61"/>
    </row>
    <row r="140" spans="6:6" s="85" customFormat="1">
      <c r="F140" s="61"/>
    </row>
    <row r="141" spans="6:6" s="85" customFormat="1">
      <c r="F141" s="61"/>
    </row>
    <row r="142" spans="6:6" s="85" customFormat="1">
      <c r="F142" s="61"/>
    </row>
    <row r="143" spans="6:6" s="85" customFormat="1">
      <c r="F143" s="61"/>
    </row>
    <row r="144" spans="6:6" s="85" customFormat="1">
      <c r="F144" s="61"/>
    </row>
    <row r="145" spans="6:6" s="85" customFormat="1">
      <c r="F145" s="61"/>
    </row>
    <row r="146" spans="6:6" s="85" customFormat="1">
      <c r="F146" s="61"/>
    </row>
    <row r="147" spans="6:6" s="85" customFormat="1">
      <c r="F147" s="61"/>
    </row>
    <row r="148" spans="6:6" s="85" customFormat="1">
      <c r="F148" s="61"/>
    </row>
    <row r="149" spans="6:6" s="85" customFormat="1">
      <c r="F149" s="61"/>
    </row>
    <row r="150" spans="6:6" s="85" customFormat="1">
      <c r="F150" s="61"/>
    </row>
    <row r="151" spans="6:6" s="85" customFormat="1">
      <c r="F151" s="61"/>
    </row>
    <row r="152" spans="6:6" s="85" customFormat="1">
      <c r="F152" s="61"/>
    </row>
    <row r="153" spans="6:6" s="85" customFormat="1">
      <c r="F153" s="61"/>
    </row>
    <row r="154" spans="6:6" s="85" customFormat="1">
      <c r="F154" s="61"/>
    </row>
    <row r="155" spans="6:6" s="85" customFormat="1">
      <c r="F155" s="61"/>
    </row>
    <row r="156" spans="6:6" s="85" customFormat="1">
      <c r="F156" s="61"/>
    </row>
    <row r="157" spans="6:6" s="85" customFormat="1">
      <c r="F157" s="61"/>
    </row>
    <row r="158" spans="6:6" s="85" customFormat="1">
      <c r="F158" s="61"/>
    </row>
    <row r="159" spans="6:6" s="85" customFormat="1">
      <c r="F159" s="61"/>
    </row>
    <row r="160" spans="6:6" s="85" customFormat="1">
      <c r="F160" s="61"/>
    </row>
    <row r="161" spans="6:6" s="85" customFormat="1">
      <c r="F161" s="61"/>
    </row>
    <row r="162" spans="6:6" s="85" customFormat="1">
      <c r="F162" s="61"/>
    </row>
    <row r="163" spans="6:6" s="85" customFormat="1">
      <c r="F163" s="61"/>
    </row>
    <row r="164" spans="6:6" s="85" customFormat="1">
      <c r="F164" s="61"/>
    </row>
    <row r="165" spans="6:6" s="85" customFormat="1">
      <c r="F165" s="61"/>
    </row>
    <row r="166" spans="6:6" s="85" customFormat="1">
      <c r="F166" s="61"/>
    </row>
    <row r="167" spans="6:6" s="85" customFormat="1">
      <c r="F167" s="61"/>
    </row>
    <row r="168" spans="6:6" s="85" customFormat="1">
      <c r="F168" s="61"/>
    </row>
    <row r="169" spans="6:6" s="85" customFormat="1">
      <c r="F169" s="61"/>
    </row>
    <row r="170" spans="6:6" s="85" customFormat="1">
      <c r="F170" s="61"/>
    </row>
    <row r="171" spans="6:6" s="85" customFormat="1">
      <c r="F171" s="61"/>
    </row>
    <row r="172" spans="6:6" s="85" customFormat="1">
      <c r="F172" s="61"/>
    </row>
    <row r="173" spans="6:6" s="85" customFormat="1">
      <c r="F173" s="61"/>
    </row>
    <row r="174" spans="6:6" s="85" customFormat="1">
      <c r="F174" s="61"/>
    </row>
    <row r="175" spans="6:6" s="85" customFormat="1">
      <c r="F175" s="61"/>
    </row>
    <row r="176" spans="6:6" s="85" customFormat="1">
      <c r="F176" s="61"/>
    </row>
    <row r="177" spans="6:6" s="85" customFormat="1">
      <c r="F177" s="61"/>
    </row>
    <row r="178" spans="6:6" s="85" customFormat="1">
      <c r="F178" s="61"/>
    </row>
    <row r="179" spans="6:6" s="85" customFormat="1">
      <c r="F179" s="61"/>
    </row>
    <row r="180" spans="6:6" s="85" customFormat="1">
      <c r="F180" s="61"/>
    </row>
    <row r="181" spans="6:6" s="85" customFormat="1">
      <c r="F181" s="61"/>
    </row>
    <row r="182" spans="6:6" s="85" customFormat="1">
      <c r="F182" s="61"/>
    </row>
    <row r="183" spans="6:6" s="85" customFormat="1">
      <c r="F183" s="61"/>
    </row>
    <row r="184" spans="6:6" s="85" customFormat="1">
      <c r="F184" s="61"/>
    </row>
    <row r="185" spans="6:6" s="85" customFormat="1">
      <c r="F185" s="61"/>
    </row>
    <row r="186" spans="6:6" s="85" customFormat="1">
      <c r="F186" s="61"/>
    </row>
    <row r="187" spans="6:6" s="85" customFormat="1">
      <c r="F187" s="61"/>
    </row>
    <row r="188" spans="6:6" s="85" customFormat="1">
      <c r="F188" s="61"/>
    </row>
    <row r="189" spans="6:6" s="85" customFormat="1">
      <c r="F189" s="61"/>
    </row>
    <row r="190" spans="6:6" s="85" customFormat="1">
      <c r="F190" s="61"/>
    </row>
    <row r="191" spans="6:6" s="85" customFormat="1">
      <c r="F191" s="61"/>
    </row>
    <row r="192" spans="6:6" s="85" customFormat="1">
      <c r="F192" s="61"/>
    </row>
    <row r="193" spans="6:6" s="85" customFormat="1">
      <c r="F193" s="61"/>
    </row>
    <row r="194" spans="6:6" s="85" customFormat="1">
      <c r="F194" s="61"/>
    </row>
    <row r="195" spans="6:6" s="85" customFormat="1">
      <c r="F195" s="61"/>
    </row>
    <row r="196" spans="6:6" s="85" customFormat="1">
      <c r="F196" s="61"/>
    </row>
    <row r="197" spans="6:6" s="85" customFormat="1">
      <c r="F197" s="61"/>
    </row>
    <row r="198" spans="6:6" s="85" customFormat="1">
      <c r="F198" s="61"/>
    </row>
    <row r="199" spans="6:6" s="85" customFormat="1">
      <c r="F199" s="61"/>
    </row>
    <row r="200" spans="6:6" s="85" customFormat="1">
      <c r="F200" s="61"/>
    </row>
    <row r="201" spans="6:6" s="85" customFormat="1">
      <c r="F201" s="61"/>
    </row>
    <row r="202" spans="6:6" s="85" customFormat="1">
      <c r="F202" s="61"/>
    </row>
    <row r="203" spans="6:6" s="85" customFormat="1">
      <c r="F203" s="61"/>
    </row>
    <row r="204" spans="6:6" s="85" customFormat="1">
      <c r="F204" s="61"/>
    </row>
    <row r="205" spans="6:6" s="85" customFormat="1">
      <c r="F205" s="61"/>
    </row>
    <row r="206" spans="6:6" s="85" customFormat="1">
      <c r="F206" s="61"/>
    </row>
    <row r="207" spans="6:6" s="85" customFormat="1">
      <c r="F207" s="61"/>
    </row>
    <row r="208" spans="6:6" s="85" customFormat="1">
      <c r="F208" s="61"/>
    </row>
    <row r="209" spans="6:6" s="85" customFormat="1">
      <c r="F209" s="61"/>
    </row>
    <row r="210" spans="6:6" s="85" customFormat="1">
      <c r="F210" s="61"/>
    </row>
    <row r="211" spans="6:6" s="85" customFormat="1">
      <c r="F211" s="61"/>
    </row>
    <row r="212" spans="6:6" s="85" customFormat="1">
      <c r="F212" s="61"/>
    </row>
    <row r="213" spans="6:6" s="85" customFormat="1">
      <c r="F213" s="61"/>
    </row>
    <row r="214" spans="6:6" s="85" customFormat="1">
      <c r="F214" s="61"/>
    </row>
    <row r="215" spans="6:6" s="85" customFormat="1">
      <c r="F215" s="61"/>
    </row>
    <row r="216" spans="6:6" s="85" customFormat="1">
      <c r="F216" s="61"/>
    </row>
    <row r="217" spans="6:6" s="85" customFormat="1">
      <c r="F217" s="61"/>
    </row>
    <row r="218" spans="6:6" s="85" customFormat="1">
      <c r="F218" s="61"/>
    </row>
    <row r="219" spans="6:6" s="85" customFormat="1">
      <c r="F219" s="61"/>
    </row>
    <row r="220" spans="6:6" s="85" customFormat="1">
      <c r="F220" s="61"/>
    </row>
    <row r="221" spans="6:6" s="85" customFormat="1">
      <c r="F221" s="61"/>
    </row>
    <row r="222" spans="6:6" s="85" customFormat="1">
      <c r="F222" s="61"/>
    </row>
    <row r="223" spans="6:6" s="85" customFormat="1">
      <c r="F223" s="61"/>
    </row>
    <row r="224" spans="6:6" s="85" customFormat="1">
      <c r="F224" s="61"/>
    </row>
    <row r="225" spans="6:6" s="85" customFormat="1">
      <c r="F225" s="61"/>
    </row>
    <row r="226" spans="6:6" s="85" customFormat="1">
      <c r="F226" s="61"/>
    </row>
    <row r="227" spans="6:6" s="85" customFormat="1">
      <c r="F227" s="61"/>
    </row>
    <row r="228" spans="6:6" s="85" customFormat="1">
      <c r="F228" s="61"/>
    </row>
    <row r="229" spans="6:6" s="85" customFormat="1">
      <c r="F229" s="61"/>
    </row>
    <row r="230" spans="6:6" s="85" customFormat="1">
      <c r="F230" s="61"/>
    </row>
    <row r="231" spans="6:6" s="85" customFormat="1">
      <c r="F231" s="61"/>
    </row>
    <row r="232" spans="6:6" s="85" customFormat="1">
      <c r="F232" s="61"/>
    </row>
    <row r="233" spans="6:6" s="85" customFormat="1">
      <c r="F233" s="61"/>
    </row>
    <row r="234" spans="6:6" s="85" customFormat="1">
      <c r="F234" s="61"/>
    </row>
    <row r="235" spans="6:6" s="85" customFormat="1">
      <c r="F235" s="61"/>
    </row>
    <row r="236" spans="6:6" s="85" customFormat="1">
      <c r="F236" s="61"/>
    </row>
    <row r="237" spans="6:6" s="85" customFormat="1">
      <c r="F237" s="61"/>
    </row>
    <row r="238" spans="6:6" s="85" customFormat="1">
      <c r="F238" s="61"/>
    </row>
    <row r="239" spans="6:6" s="85" customFormat="1">
      <c r="F239" s="61"/>
    </row>
    <row r="240" spans="6:6" s="85" customFormat="1">
      <c r="F240" s="61"/>
    </row>
    <row r="241" spans="6:6" s="85" customFormat="1">
      <c r="F241" s="61"/>
    </row>
    <row r="242" spans="6:6" s="85" customFormat="1">
      <c r="F242" s="61"/>
    </row>
    <row r="243" spans="6:6" s="85" customFormat="1">
      <c r="F243" s="61"/>
    </row>
    <row r="244" spans="6:6" s="85" customFormat="1">
      <c r="F244" s="61"/>
    </row>
    <row r="245" spans="6:6" s="85" customFormat="1">
      <c r="F245" s="61"/>
    </row>
    <row r="246" spans="6:6" s="85" customFormat="1">
      <c r="F246" s="61"/>
    </row>
    <row r="247" spans="6:6" s="85" customFormat="1">
      <c r="F247" s="61"/>
    </row>
    <row r="248" spans="6:6" s="85" customFormat="1">
      <c r="F248" s="61"/>
    </row>
    <row r="249" spans="6:6" s="85" customFormat="1">
      <c r="F249" s="61"/>
    </row>
    <row r="250" spans="6:6" s="85" customFormat="1">
      <c r="F250" s="61"/>
    </row>
    <row r="251" spans="6:6" s="85" customFormat="1">
      <c r="F251" s="61"/>
    </row>
    <row r="252" spans="6:6" s="85" customFormat="1">
      <c r="F252" s="61"/>
    </row>
    <row r="253" spans="6:6" s="85" customFormat="1">
      <c r="F253" s="61"/>
    </row>
    <row r="254" spans="6:6" s="85" customFormat="1">
      <c r="F254" s="61"/>
    </row>
    <row r="255" spans="6:6" s="85" customFormat="1">
      <c r="F255" s="61"/>
    </row>
    <row r="256" spans="6:6" s="85" customFormat="1">
      <c r="F256" s="61"/>
    </row>
    <row r="257" spans="6:6" s="85" customFormat="1">
      <c r="F257" s="61"/>
    </row>
    <row r="258" spans="6:6" s="85" customFormat="1">
      <c r="F258" s="61"/>
    </row>
    <row r="259" spans="6:6" s="85" customFormat="1">
      <c r="F259" s="61"/>
    </row>
    <row r="260" spans="6:6" s="85" customFormat="1">
      <c r="F260" s="61"/>
    </row>
    <row r="261" spans="6:6" s="85" customFormat="1">
      <c r="F261" s="61"/>
    </row>
    <row r="262" spans="6:6" s="85" customFormat="1">
      <c r="F262" s="61"/>
    </row>
    <row r="263" spans="6:6" s="85" customFormat="1">
      <c r="F263" s="61"/>
    </row>
    <row r="264" spans="6:6" s="85" customFormat="1">
      <c r="F264" s="61"/>
    </row>
    <row r="265" spans="6:6" s="85" customFormat="1">
      <c r="F265" s="61"/>
    </row>
    <row r="266" spans="6:6" s="85" customFormat="1">
      <c r="F266" s="61"/>
    </row>
    <row r="267" spans="6:6" s="85" customFormat="1">
      <c r="F267" s="61"/>
    </row>
    <row r="268" spans="6:6" s="85" customFormat="1">
      <c r="F268" s="61"/>
    </row>
    <row r="269" spans="6:6" s="85" customFormat="1">
      <c r="F269" s="61"/>
    </row>
    <row r="270" spans="6:6" s="85" customFormat="1">
      <c r="F270" s="61"/>
    </row>
    <row r="271" spans="6:6" s="85" customFormat="1">
      <c r="F271" s="61"/>
    </row>
    <row r="272" spans="6:6" s="85" customFormat="1">
      <c r="F272" s="61"/>
    </row>
    <row r="273" spans="6:6" s="85" customFormat="1">
      <c r="F273" s="61"/>
    </row>
    <row r="274" spans="6:6" s="85" customFormat="1">
      <c r="F274" s="61"/>
    </row>
    <row r="275" spans="6:6" s="85" customFormat="1">
      <c r="F275" s="61"/>
    </row>
    <row r="276" spans="6:6" s="85" customFormat="1">
      <c r="F276" s="61"/>
    </row>
    <row r="277" spans="6:6" s="85" customFormat="1">
      <c r="F277" s="61"/>
    </row>
    <row r="278" spans="6:6" s="85" customFormat="1">
      <c r="F278" s="61"/>
    </row>
    <row r="279" spans="6:6" s="85" customFormat="1">
      <c r="F279" s="61"/>
    </row>
    <row r="280" spans="6:6" s="85" customFormat="1">
      <c r="F280" s="61"/>
    </row>
    <row r="281" spans="6:6" s="85" customFormat="1">
      <c r="F281" s="61"/>
    </row>
    <row r="282" spans="6:6" s="85" customFormat="1">
      <c r="F282" s="61"/>
    </row>
    <row r="283" spans="6:6" s="85" customFormat="1">
      <c r="F283" s="61"/>
    </row>
    <row r="284" spans="6:6" s="85" customFormat="1">
      <c r="F284" s="61"/>
    </row>
    <row r="285" spans="6:6" s="85" customFormat="1">
      <c r="F285" s="61"/>
    </row>
    <row r="286" spans="6:6" s="85" customFormat="1">
      <c r="F286" s="61"/>
    </row>
    <row r="287" spans="6:6" s="85" customFormat="1">
      <c r="F287" s="61"/>
    </row>
    <row r="288" spans="6:6" s="85" customFormat="1">
      <c r="F288" s="61"/>
    </row>
    <row r="289" spans="6:6" s="85" customFormat="1">
      <c r="F289" s="61"/>
    </row>
    <row r="290" spans="6:6" s="85" customFormat="1">
      <c r="F290" s="61"/>
    </row>
    <row r="291" spans="6:6" s="85" customFormat="1">
      <c r="F291" s="61"/>
    </row>
    <row r="292" spans="6:6" s="85" customFormat="1">
      <c r="F292" s="61"/>
    </row>
    <row r="293" spans="6:6" s="85" customFormat="1">
      <c r="F293" s="61"/>
    </row>
    <row r="294" spans="6:6" s="85" customFormat="1">
      <c r="F294" s="61"/>
    </row>
    <row r="295" spans="6:6" s="85" customFormat="1">
      <c r="F295" s="61"/>
    </row>
    <row r="296" spans="6:6" s="85" customFormat="1">
      <c r="F296" s="61"/>
    </row>
    <row r="297" spans="6:6" s="85" customFormat="1">
      <c r="F297" s="61"/>
    </row>
    <row r="298" spans="6:6" s="85" customFormat="1">
      <c r="F298" s="61"/>
    </row>
    <row r="299" spans="6:6" s="85" customFormat="1">
      <c r="F299" s="61"/>
    </row>
    <row r="300" spans="6:6" s="85" customFormat="1">
      <c r="F300" s="61"/>
    </row>
    <row r="301" spans="6:6" s="85" customFormat="1">
      <c r="F301" s="61"/>
    </row>
    <row r="302" spans="6:6" s="85" customFormat="1">
      <c r="F302" s="61"/>
    </row>
    <row r="303" spans="6:6" s="85" customFormat="1">
      <c r="F303" s="61"/>
    </row>
    <row r="304" spans="6:6" s="85" customFormat="1">
      <c r="F304" s="61"/>
    </row>
    <row r="305" spans="6:6" s="85" customFormat="1">
      <c r="F305" s="61"/>
    </row>
    <row r="306" spans="6:6" s="85" customFormat="1">
      <c r="F306" s="61"/>
    </row>
    <row r="307" spans="6:6" s="85" customFormat="1">
      <c r="F307" s="61"/>
    </row>
    <row r="308" spans="6:6" s="85" customFormat="1">
      <c r="F308" s="61"/>
    </row>
    <row r="309" spans="6:6" s="85" customFormat="1">
      <c r="F309" s="61"/>
    </row>
    <row r="310" spans="6:6" s="85" customFormat="1">
      <c r="F310" s="61"/>
    </row>
    <row r="311" spans="6:6" s="85" customFormat="1">
      <c r="F311" s="61"/>
    </row>
    <row r="312" spans="6:6" s="85" customFormat="1">
      <c r="F312" s="61"/>
    </row>
    <row r="313" spans="6:6" s="85" customFormat="1">
      <c r="F313" s="61"/>
    </row>
    <row r="314" spans="6:6" s="85" customFormat="1">
      <c r="F314" s="61"/>
    </row>
    <row r="315" spans="6:6" s="85" customFormat="1">
      <c r="F315" s="61"/>
    </row>
    <row r="316" spans="6:6" s="85" customFormat="1">
      <c r="F316" s="61"/>
    </row>
    <row r="317" spans="6:6" s="85" customFormat="1">
      <c r="F317" s="61"/>
    </row>
    <row r="318" spans="6:6" s="85" customFormat="1">
      <c r="F318" s="61"/>
    </row>
    <row r="319" spans="6:6" s="85" customFormat="1">
      <c r="F319" s="61"/>
    </row>
    <row r="320" spans="6:6" s="85" customFormat="1">
      <c r="F320" s="61"/>
    </row>
    <row r="321" spans="6:6" s="85" customFormat="1">
      <c r="F321" s="61"/>
    </row>
    <row r="322" spans="6:6" s="85" customFormat="1">
      <c r="F322" s="61"/>
    </row>
    <row r="323" spans="6:6" s="85" customFormat="1">
      <c r="F323" s="61"/>
    </row>
    <row r="324" spans="6:6" s="85" customFormat="1">
      <c r="F324" s="61"/>
    </row>
    <row r="325" spans="6:6" s="85" customFormat="1">
      <c r="F325" s="61"/>
    </row>
    <row r="326" spans="6:6" s="85" customFormat="1">
      <c r="F326" s="61"/>
    </row>
    <row r="327" spans="6:6" s="85" customFormat="1">
      <c r="F327" s="61"/>
    </row>
    <row r="328" spans="6:6" s="85" customFormat="1">
      <c r="F328" s="61"/>
    </row>
    <row r="329" spans="6:6" s="85" customFormat="1">
      <c r="F329" s="61"/>
    </row>
    <row r="330" spans="6:6" s="85" customFormat="1">
      <c r="F330" s="61"/>
    </row>
    <row r="331" spans="6:6" s="85" customFormat="1">
      <c r="F331" s="61"/>
    </row>
    <row r="332" spans="6:6" s="85" customFormat="1">
      <c r="F332" s="61"/>
    </row>
    <row r="333" spans="6:6" s="85" customFormat="1">
      <c r="F333" s="61"/>
    </row>
    <row r="334" spans="6:6" s="85" customFormat="1">
      <c r="F334" s="61"/>
    </row>
    <row r="335" spans="6:6" s="85" customFormat="1">
      <c r="F335" s="61"/>
    </row>
    <row r="336" spans="6:6" s="85" customFormat="1">
      <c r="F336" s="61"/>
    </row>
    <row r="337" spans="6:6" s="85" customFormat="1">
      <c r="F337" s="61"/>
    </row>
    <row r="338" spans="6:6" s="85" customFormat="1">
      <c r="F338" s="61"/>
    </row>
    <row r="339" spans="6:6" s="85" customFormat="1">
      <c r="F339" s="61"/>
    </row>
    <row r="340" spans="6:6" s="85" customFormat="1">
      <c r="F340" s="61"/>
    </row>
    <row r="341" spans="6:6" s="85" customFormat="1">
      <c r="F341" s="61"/>
    </row>
    <row r="342" spans="6:6" s="85" customFormat="1">
      <c r="F342" s="61"/>
    </row>
    <row r="343" spans="6:6" s="85" customFormat="1">
      <c r="F343" s="61"/>
    </row>
    <row r="344" spans="6:6" s="85" customFormat="1">
      <c r="F344" s="61"/>
    </row>
    <row r="345" spans="6:6" s="85" customFormat="1">
      <c r="F345" s="61"/>
    </row>
    <row r="346" spans="6:6" s="85" customFormat="1">
      <c r="F346" s="61"/>
    </row>
    <row r="347" spans="6:6" s="85" customFormat="1">
      <c r="F347" s="61"/>
    </row>
    <row r="348" spans="6:6" s="85" customFormat="1">
      <c r="F348" s="61"/>
    </row>
    <row r="349" spans="6:6" s="85" customFormat="1">
      <c r="F349" s="61"/>
    </row>
    <row r="350" spans="6:6" s="85" customFormat="1">
      <c r="F350" s="61"/>
    </row>
    <row r="351" spans="6:6" s="85" customFormat="1">
      <c r="F351" s="61"/>
    </row>
    <row r="352" spans="6:6" s="85" customFormat="1">
      <c r="F352" s="61"/>
    </row>
    <row r="353" spans="6:6" s="85" customFormat="1">
      <c r="F353" s="61"/>
    </row>
    <row r="354" spans="6:6" s="85" customFormat="1">
      <c r="F354" s="61"/>
    </row>
    <row r="355" spans="6:6" s="85" customFormat="1">
      <c r="F355" s="61"/>
    </row>
    <row r="356" spans="6:6" s="85" customFormat="1">
      <c r="F356" s="61"/>
    </row>
    <row r="357" spans="6:6" s="85" customFormat="1">
      <c r="F357" s="61"/>
    </row>
    <row r="358" spans="6:6" s="85" customFormat="1">
      <c r="F358" s="61"/>
    </row>
    <row r="359" spans="6:6" s="85" customFormat="1">
      <c r="F359" s="61"/>
    </row>
    <row r="360" spans="6:6" s="85" customFormat="1">
      <c r="F360" s="61"/>
    </row>
    <row r="361" spans="6:6" s="85" customFormat="1">
      <c r="F361" s="61"/>
    </row>
    <row r="362" spans="6:6" s="85" customFormat="1">
      <c r="F362" s="61"/>
    </row>
    <row r="363" spans="6:6" s="85" customFormat="1">
      <c r="F363" s="61"/>
    </row>
    <row r="364" spans="6:6" s="85" customFormat="1">
      <c r="F364" s="61"/>
    </row>
    <row r="365" spans="6:6" s="85" customFormat="1">
      <c r="F365" s="61"/>
    </row>
    <row r="366" spans="6:6" s="85" customFormat="1">
      <c r="F366" s="61"/>
    </row>
    <row r="367" spans="6:6" s="85" customFormat="1">
      <c r="F367" s="61"/>
    </row>
    <row r="368" spans="6:6" s="85" customFormat="1">
      <c r="F368" s="61"/>
    </row>
    <row r="369" spans="6:6" s="85" customFormat="1">
      <c r="F369" s="61"/>
    </row>
    <row r="370" spans="6:6" s="85" customFormat="1">
      <c r="F370" s="61"/>
    </row>
    <row r="371" spans="6:6" s="85" customFormat="1">
      <c r="F371" s="61"/>
    </row>
    <row r="372" spans="6:6" s="85" customFormat="1">
      <c r="F372" s="61"/>
    </row>
    <row r="373" spans="6:6" s="85" customFormat="1">
      <c r="F373" s="61"/>
    </row>
    <row r="374" spans="6:6" s="85" customFormat="1">
      <c r="F374" s="61"/>
    </row>
    <row r="375" spans="6:6" s="85" customFormat="1">
      <c r="F375" s="61"/>
    </row>
    <row r="376" spans="6:6" s="85" customFormat="1">
      <c r="F376" s="61"/>
    </row>
    <row r="377" spans="6:6" s="85" customFormat="1">
      <c r="F377" s="61"/>
    </row>
    <row r="378" spans="6:6" s="85" customFormat="1">
      <c r="F378" s="61"/>
    </row>
    <row r="379" spans="6:6" s="85" customFormat="1">
      <c r="F379" s="61"/>
    </row>
    <row r="380" spans="6:6" s="85" customFormat="1">
      <c r="F380" s="61"/>
    </row>
    <row r="381" spans="6:6" s="85" customFormat="1">
      <c r="F381" s="61"/>
    </row>
    <row r="382" spans="6:6" s="85" customFormat="1">
      <c r="F382" s="61"/>
    </row>
    <row r="383" spans="6:6" s="85" customFormat="1">
      <c r="F383" s="61"/>
    </row>
    <row r="384" spans="6:6" s="85" customFormat="1">
      <c r="F384" s="61"/>
    </row>
    <row r="385" spans="6:6" s="85" customFormat="1">
      <c r="F385" s="61"/>
    </row>
    <row r="386" spans="6:6" s="85" customFormat="1">
      <c r="F386" s="61"/>
    </row>
    <row r="387" spans="6:6" s="85" customFormat="1">
      <c r="F387" s="61"/>
    </row>
    <row r="388" spans="6:6" s="85" customFormat="1">
      <c r="F388" s="61"/>
    </row>
    <row r="389" spans="6:6" s="85" customFormat="1">
      <c r="F389" s="61"/>
    </row>
    <row r="390" spans="6:6" s="85" customFormat="1">
      <c r="F390" s="61"/>
    </row>
    <row r="391" spans="6:6" s="85" customFormat="1">
      <c r="F391" s="61"/>
    </row>
    <row r="392" spans="6:6" s="85" customFormat="1">
      <c r="F392" s="61"/>
    </row>
    <row r="393" spans="6:6" s="85" customFormat="1">
      <c r="F393" s="61"/>
    </row>
    <row r="394" spans="6:6" s="85" customFormat="1">
      <c r="F394" s="61"/>
    </row>
    <row r="395" spans="6:6" s="85" customFormat="1">
      <c r="F395" s="61"/>
    </row>
    <row r="396" spans="6:6" s="85" customFormat="1">
      <c r="F396" s="61"/>
    </row>
    <row r="397" spans="6:6" s="85" customFormat="1">
      <c r="F397" s="61"/>
    </row>
    <row r="398" spans="6:6" s="85" customFormat="1">
      <c r="F398" s="61"/>
    </row>
    <row r="399" spans="6:6" s="85" customFormat="1">
      <c r="F399" s="61"/>
    </row>
    <row r="400" spans="6:6" s="85" customFormat="1">
      <c r="F400" s="61"/>
    </row>
    <row r="401" spans="6:6" s="85" customFormat="1">
      <c r="F401" s="61"/>
    </row>
    <row r="402" spans="6:6" s="85" customFormat="1">
      <c r="F402" s="61"/>
    </row>
    <row r="403" spans="6:6" s="85" customFormat="1">
      <c r="F403" s="61"/>
    </row>
    <row r="404" spans="6:6" s="85" customFormat="1">
      <c r="F404" s="61"/>
    </row>
    <row r="405" spans="6:6" s="85" customFormat="1">
      <c r="F405" s="61"/>
    </row>
    <row r="406" spans="6:6" s="85" customFormat="1">
      <c r="F406" s="61"/>
    </row>
    <row r="407" spans="6:6" s="85" customFormat="1">
      <c r="F407" s="61"/>
    </row>
    <row r="408" spans="6:6" s="85" customFormat="1">
      <c r="F408" s="61"/>
    </row>
    <row r="409" spans="6:6" s="85" customFormat="1">
      <c r="F409" s="61"/>
    </row>
    <row r="410" spans="6:6" s="85" customFormat="1">
      <c r="F410" s="61"/>
    </row>
    <row r="411" spans="6:6" s="85" customFormat="1">
      <c r="F411" s="61"/>
    </row>
    <row r="412" spans="6:6" s="85" customFormat="1">
      <c r="F412" s="61"/>
    </row>
    <row r="413" spans="6:6" s="85" customFormat="1">
      <c r="F413" s="61"/>
    </row>
    <row r="414" spans="6:6" s="85" customFormat="1">
      <c r="F414" s="61"/>
    </row>
    <row r="415" spans="6:6" s="85" customFormat="1">
      <c r="F415" s="61"/>
    </row>
    <row r="416" spans="6:6" s="85" customFormat="1">
      <c r="F416" s="61"/>
    </row>
    <row r="417" spans="6:6" s="85" customFormat="1">
      <c r="F417" s="61"/>
    </row>
    <row r="418" spans="6:6" s="85" customFormat="1">
      <c r="F418" s="61"/>
    </row>
    <row r="419" spans="6:6" s="85" customFormat="1">
      <c r="F419" s="61"/>
    </row>
    <row r="420" spans="6:6" s="85" customFormat="1">
      <c r="F420" s="61"/>
    </row>
    <row r="421" spans="6:6" s="85" customFormat="1">
      <c r="F421" s="61"/>
    </row>
    <row r="422" spans="6:6" s="85" customFormat="1">
      <c r="F422" s="61"/>
    </row>
    <row r="423" spans="6:6" s="85" customFormat="1">
      <c r="F423" s="61"/>
    </row>
    <row r="424" spans="6:6" s="85" customFormat="1">
      <c r="F424" s="61"/>
    </row>
    <row r="425" spans="6:6" s="85" customFormat="1">
      <c r="F425" s="61"/>
    </row>
    <row r="426" spans="6:6" s="85" customFormat="1">
      <c r="F426" s="61"/>
    </row>
    <row r="427" spans="6:6" s="85" customFormat="1">
      <c r="F427" s="61"/>
    </row>
    <row r="428" spans="6:6" s="85" customFormat="1">
      <c r="F428" s="61"/>
    </row>
    <row r="429" spans="6:6" s="85" customFormat="1">
      <c r="F429" s="61"/>
    </row>
    <row r="430" spans="6:6" s="85" customFormat="1">
      <c r="F430" s="61"/>
    </row>
    <row r="431" spans="6:6" s="85" customFormat="1">
      <c r="F431" s="61"/>
    </row>
    <row r="432" spans="6:6" s="85" customFormat="1">
      <c r="F432" s="61"/>
    </row>
    <row r="433" spans="6:6" s="85" customFormat="1">
      <c r="F433" s="61"/>
    </row>
    <row r="434" spans="6:6" s="85" customFormat="1">
      <c r="F434" s="61"/>
    </row>
    <row r="435" spans="6:6" s="85" customFormat="1">
      <c r="F435" s="61"/>
    </row>
    <row r="436" spans="6:6" s="85" customFormat="1">
      <c r="F436" s="61"/>
    </row>
    <row r="437" spans="6:6" s="85" customFormat="1">
      <c r="F437" s="61"/>
    </row>
    <row r="438" spans="6:6" s="85" customFormat="1">
      <c r="F438" s="61"/>
    </row>
    <row r="439" spans="6:6" s="85" customFormat="1">
      <c r="F439" s="61"/>
    </row>
    <row r="440" spans="6:6" s="85" customFormat="1">
      <c r="F440" s="61"/>
    </row>
    <row r="441" spans="6:6" s="85" customFormat="1">
      <c r="F441" s="61"/>
    </row>
    <row r="442" spans="6:6" s="85" customFormat="1">
      <c r="F442" s="61"/>
    </row>
    <row r="443" spans="6:6" s="85" customFormat="1">
      <c r="F443" s="61"/>
    </row>
    <row r="444" spans="6:6" s="85" customFormat="1">
      <c r="F444" s="61"/>
    </row>
    <row r="445" spans="6:6" s="85" customFormat="1">
      <c r="F445" s="61"/>
    </row>
    <row r="446" spans="6:6" s="85" customFormat="1">
      <c r="F446" s="61"/>
    </row>
    <row r="447" spans="6:6" s="85" customFormat="1">
      <c r="F447" s="61"/>
    </row>
    <row r="448" spans="6:6" s="85" customFormat="1">
      <c r="F448" s="61"/>
    </row>
    <row r="449" spans="6:6" s="85" customFormat="1">
      <c r="F449" s="61"/>
    </row>
    <row r="450" spans="6:6" s="85" customFormat="1">
      <c r="F450" s="61"/>
    </row>
    <row r="451" spans="6:6" s="85" customFormat="1">
      <c r="F451" s="61"/>
    </row>
    <row r="452" spans="6:6" s="85" customFormat="1">
      <c r="F452" s="61"/>
    </row>
    <row r="453" spans="6:6" s="85" customFormat="1">
      <c r="F453" s="61"/>
    </row>
    <row r="454" spans="6:6" s="85" customFormat="1">
      <c r="F454" s="61"/>
    </row>
    <row r="455" spans="6:6" s="85" customFormat="1">
      <c r="F455" s="61"/>
    </row>
    <row r="456" spans="6:6" s="85" customFormat="1">
      <c r="F456" s="61"/>
    </row>
    <row r="457" spans="6:6" s="85" customFormat="1">
      <c r="F457" s="61"/>
    </row>
    <row r="458" spans="6:6" s="85" customFormat="1">
      <c r="F458" s="61"/>
    </row>
    <row r="459" spans="6:6" s="85" customFormat="1">
      <c r="F459" s="61"/>
    </row>
    <row r="460" spans="6:6" s="85" customFormat="1">
      <c r="F460" s="61"/>
    </row>
    <row r="461" spans="6:6" s="85" customFormat="1">
      <c r="F461" s="61"/>
    </row>
    <row r="462" spans="6:6" s="85" customFormat="1">
      <c r="F462" s="61"/>
    </row>
    <row r="463" spans="6:6" s="85" customFormat="1">
      <c r="F463" s="61"/>
    </row>
    <row r="464" spans="6:6" s="85" customFormat="1">
      <c r="F464" s="61"/>
    </row>
    <row r="465" spans="6:6" s="85" customFormat="1">
      <c r="F465" s="61"/>
    </row>
    <row r="466" spans="6:6" s="85" customFormat="1">
      <c r="F466" s="61"/>
    </row>
    <row r="467" spans="6:6" s="85" customFormat="1">
      <c r="F467" s="61"/>
    </row>
    <row r="468" spans="6:6" s="85" customFormat="1">
      <c r="F468" s="61"/>
    </row>
    <row r="469" spans="6:6" s="85" customFormat="1">
      <c r="F469" s="61"/>
    </row>
    <row r="470" spans="6:6" s="85" customFormat="1">
      <c r="F470" s="61"/>
    </row>
    <row r="471" spans="6:6" s="85" customFormat="1">
      <c r="F471" s="61"/>
    </row>
    <row r="472" spans="6:6" s="85" customFormat="1">
      <c r="F472" s="61"/>
    </row>
    <row r="473" spans="6:6" s="85" customFormat="1">
      <c r="F473" s="61"/>
    </row>
    <row r="474" spans="6:6" s="85" customFormat="1">
      <c r="F474" s="61"/>
    </row>
    <row r="475" spans="6:6" s="85" customFormat="1">
      <c r="F475" s="61"/>
    </row>
    <row r="476" spans="6:6" s="85" customFormat="1">
      <c r="F476" s="61"/>
    </row>
    <row r="477" spans="6:6" s="85" customFormat="1">
      <c r="F477" s="61"/>
    </row>
    <row r="478" spans="6:6" s="85" customFormat="1">
      <c r="F478" s="61"/>
    </row>
    <row r="479" spans="6:6" s="85" customFormat="1">
      <c r="F479" s="61"/>
    </row>
    <row r="480" spans="6:6" s="85" customFormat="1">
      <c r="F480" s="61"/>
    </row>
    <row r="481" spans="6:6" s="85" customFormat="1">
      <c r="F481" s="61"/>
    </row>
    <row r="482" spans="6:6" s="85" customFormat="1">
      <c r="F482" s="61"/>
    </row>
    <row r="483" spans="6:6" s="85" customFormat="1">
      <c r="F483" s="61"/>
    </row>
    <row r="484" spans="6:6" s="85" customFormat="1">
      <c r="F484" s="61"/>
    </row>
    <row r="485" spans="6:6" s="85" customFormat="1">
      <c r="F485" s="61"/>
    </row>
    <row r="486" spans="6:6" s="85" customFormat="1">
      <c r="F486" s="61"/>
    </row>
    <row r="487" spans="6:6" s="85" customFormat="1">
      <c r="F487" s="61"/>
    </row>
    <row r="488" spans="6:6" s="85" customFormat="1">
      <c r="F488" s="61"/>
    </row>
    <row r="489" spans="6:6" s="85" customFormat="1">
      <c r="F489" s="61"/>
    </row>
    <row r="490" spans="6:6" s="85" customFormat="1">
      <c r="F490" s="61"/>
    </row>
    <row r="491" spans="6:6" s="85" customFormat="1">
      <c r="F491" s="61"/>
    </row>
    <row r="492" spans="6:6" s="85" customFormat="1">
      <c r="F492" s="61"/>
    </row>
    <row r="493" spans="6:6" s="85" customFormat="1">
      <c r="F493" s="61"/>
    </row>
    <row r="494" spans="6:6" s="85" customFormat="1">
      <c r="F494" s="61"/>
    </row>
    <row r="495" spans="6:6" s="85" customFormat="1">
      <c r="F495" s="61"/>
    </row>
    <row r="496" spans="6:6" s="85" customFormat="1">
      <c r="F496" s="61"/>
    </row>
    <row r="497" spans="6:6" s="85" customFormat="1">
      <c r="F497" s="61"/>
    </row>
    <row r="498" spans="6:6" s="85" customFormat="1">
      <c r="F498" s="61"/>
    </row>
    <row r="499" spans="6:6" s="85" customFormat="1">
      <c r="F499" s="61"/>
    </row>
    <row r="500" spans="6:6" s="85" customFormat="1">
      <c r="F500" s="61"/>
    </row>
    <row r="501" spans="6:6" s="85" customFormat="1">
      <c r="F501" s="61"/>
    </row>
    <row r="502" spans="6:6" s="85" customFormat="1">
      <c r="F502" s="61"/>
    </row>
    <row r="503" spans="6:6" s="85" customFormat="1">
      <c r="F503" s="61"/>
    </row>
    <row r="504" spans="6:6" s="85" customFormat="1">
      <c r="F504" s="61"/>
    </row>
    <row r="505" spans="6:6" s="85" customFormat="1">
      <c r="F505" s="61"/>
    </row>
    <row r="506" spans="6:6" s="85" customFormat="1">
      <c r="F506" s="61"/>
    </row>
    <row r="507" spans="6:6" s="85" customFormat="1">
      <c r="F507" s="61"/>
    </row>
    <row r="508" spans="6:6" s="85" customFormat="1">
      <c r="F508" s="61"/>
    </row>
    <row r="509" spans="6:6" s="85" customFormat="1">
      <c r="F509" s="61"/>
    </row>
    <row r="510" spans="6:6" s="85" customFormat="1">
      <c r="F510" s="61"/>
    </row>
    <row r="511" spans="6:6" s="85" customFormat="1">
      <c r="F511" s="61"/>
    </row>
    <row r="512" spans="6:6" s="85" customFormat="1">
      <c r="F512" s="61"/>
    </row>
    <row r="513" spans="6:6" s="85" customFormat="1">
      <c r="F513" s="61"/>
    </row>
    <row r="514" spans="6:6" s="85" customFormat="1">
      <c r="F514" s="61"/>
    </row>
    <row r="515" spans="6:6" s="85" customFormat="1">
      <c r="F515" s="61"/>
    </row>
    <row r="516" spans="6:6" s="85" customFormat="1">
      <c r="F516" s="61"/>
    </row>
    <row r="517" spans="6:6" s="85" customFormat="1">
      <c r="F517" s="61"/>
    </row>
    <row r="518" spans="6:6" s="85" customFormat="1">
      <c r="F518" s="61"/>
    </row>
    <row r="519" spans="6:6" s="85" customFormat="1">
      <c r="F519" s="61"/>
    </row>
    <row r="520" spans="6:6" s="85" customFormat="1">
      <c r="F520" s="61"/>
    </row>
    <row r="521" spans="6:6" s="85" customFormat="1">
      <c r="F521" s="61"/>
    </row>
    <row r="522" spans="6:6" s="85" customFormat="1">
      <c r="F522" s="61"/>
    </row>
    <row r="523" spans="6:6" s="85" customFormat="1">
      <c r="F523" s="61"/>
    </row>
    <row r="524" spans="6:6" s="85" customFormat="1">
      <c r="F524" s="61"/>
    </row>
    <row r="525" spans="6:6" s="85" customFormat="1">
      <c r="F525" s="61"/>
    </row>
    <row r="526" spans="6:6" s="85" customFormat="1">
      <c r="F526" s="61"/>
    </row>
    <row r="527" spans="6:6" s="85" customFormat="1">
      <c r="F527" s="61"/>
    </row>
    <row r="528" spans="6:6" s="85" customFormat="1">
      <c r="F528" s="61"/>
    </row>
    <row r="529" spans="6:6" s="85" customFormat="1">
      <c r="F529" s="61"/>
    </row>
    <row r="530" spans="6:6" s="85" customFormat="1">
      <c r="F530" s="61"/>
    </row>
    <row r="531" spans="6:6" s="85" customFormat="1">
      <c r="F531" s="61"/>
    </row>
    <row r="532" spans="6:6" s="85" customFormat="1">
      <c r="F532" s="61"/>
    </row>
    <row r="533" spans="6:6" s="85" customFormat="1">
      <c r="F533" s="61"/>
    </row>
    <row r="534" spans="6:6" s="85" customFormat="1">
      <c r="F534" s="61"/>
    </row>
    <row r="535" spans="6:6" s="85" customFormat="1">
      <c r="F535" s="61"/>
    </row>
    <row r="536" spans="6:6" s="85" customFormat="1">
      <c r="F536" s="61"/>
    </row>
    <row r="537" spans="6:6" s="85" customFormat="1">
      <c r="F537" s="61"/>
    </row>
    <row r="538" spans="6:6" s="85" customFormat="1">
      <c r="F538" s="61"/>
    </row>
    <row r="539" spans="6:6" s="85" customFormat="1">
      <c r="F539" s="61"/>
    </row>
    <row r="540" spans="6:6" s="85" customFormat="1">
      <c r="F540" s="61"/>
    </row>
    <row r="541" spans="6:6" s="85" customFormat="1">
      <c r="F541" s="61"/>
    </row>
    <row r="542" spans="6:6" s="85" customFormat="1">
      <c r="F542" s="61"/>
    </row>
    <row r="543" spans="6:6" s="85" customFormat="1">
      <c r="F543" s="61"/>
    </row>
    <row r="544" spans="6:6" s="85" customFormat="1">
      <c r="F544" s="61"/>
    </row>
    <row r="545" spans="6:6" s="85" customFormat="1">
      <c r="F545" s="61"/>
    </row>
    <row r="546" spans="6:6" s="85" customFormat="1">
      <c r="F546" s="61"/>
    </row>
    <row r="547" spans="6:6" s="85" customFormat="1">
      <c r="F547" s="61"/>
    </row>
    <row r="548" spans="6:6" s="85" customFormat="1">
      <c r="F548" s="61"/>
    </row>
    <row r="549" spans="6:6" s="85" customFormat="1">
      <c r="F549" s="61"/>
    </row>
    <row r="550" spans="6:6" s="85" customFormat="1">
      <c r="F550" s="61"/>
    </row>
    <row r="551" spans="6:6" s="85" customFormat="1">
      <c r="F551" s="61"/>
    </row>
    <row r="552" spans="6:6" s="85" customFormat="1">
      <c r="F552" s="61"/>
    </row>
    <row r="553" spans="6:6" s="85" customFormat="1">
      <c r="F553" s="61"/>
    </row>
    <row r="554" spans="6:6" s="85" customFormat="1">
      <c r="F554" s="61"/>
    </row>
    <row r="555" spans="6:6" s="85" customFormat="1">
      <c r="F555" s="61"/>
    </row>
    <row r="556" spans="6:6" s="85" customFormat="1">
      <c r="F556" s="61"/>
    </row>
    <row r="557" spans="6:6" s="85" customFormat="1">
      <c r="F557" s="61"/>
    </row>
    <row r="558" spans="6:6" s="85" customFormat="1">
      <c r="F558" s="61"/>
    </row>
    <row r="559" spans="6:6" s="85" customFormat="1">
      <c r="F559" s="61"/>
    </row>
    <row r="560" spans="6:6" s="85" customFormat="1">
      <c r="F560" s="61"/>
    </row>
    <row r="561" spans="6:6" s="85" customFormat="1">
      <c r="F561" s="61"/>
    </row>
    <row r="562" spans="6:6" s="85" customFormat="1">
      <c r="F562" s="61"/>
    </row>
    <row r="563" spans="6:6" s="85" customFormat="1">
      <c r="F563" s="61"/>
    </row>
    <row r="564" spans="6:6" s="85" customFormat="1">
      <c r="F564" s="61"/>
    </row>
    <row r="565" spans="6:6" s="85" customFormat="1">
      <c r="F565" s="61"/>
    </row>
    <row r="566" spans="6:6" s="85" customFormat="1">
      <c r="F566" s="61"/>
    </row>
    <row r="567" spans="6:6" s="85" customFormat="1">
      <c r="F567" s="61"/>
    </row>
    <row r="568" spans="6:6" s="85" customFormat="1">
      <c r="F568" s="61"/>
    </row>
    <row r="569" spans="6:6" s="85" customFormat="1">
      <c r="F569" s="61"/>
    </row>
    <row r="570" spans="6:6" s="85" customFormat="1">
      <c r="F570" s="61"/>
    </row>
    <row r="571" spans="6:6" s="85" customFormat="1">
      <c r="F571" s="61"/>
    </row>
    <row r="572" spans="6:6" s="85" customFormat="1">
      <c r="F572" s="61"/>
    </row>
    <row r="573" spans="6:6" s="85" customFormat="1">
      <c r="F573" s="61"/>
    </row>
    <row r="574" spans="6:6" s="85" customFormat="1">
      <c r="F574" s="61"/>
    </row>
    <row r="575" spans="6:6" s="85" customFormat="1">
      <c r="F575" s="61"/>
    </row>
    <row r="576" spans="6:6" s="85" customFormat="1">
      <c r="F576" s="61"/>
    </row>
    <row r="577" spans="6:6" s="85" customFormat="1">
      <c r="F577" s="61"/>
    </row>
    <row r="578" spans="6:6" s="85" customFormat="1">
      <c r="F578" s="61"/>
    </row>
    <row r="579" spans="6:6" s="85" customFormat="1">
      <c r="F579" s="61"/>
    </row>
    <row r="580" spans="6:6" s="85" customFormat="1">
      <c r="F580" s="61"/>
    </row>
    <row r="581" spans="6:6" s="85" customFormat="1">
      <c r="F581" s="61"/>
    </row>
    <row r="582" spans="6:6" s="85" customFormat="1">
      <c r="F582" s="61"/>
    </row>
    <row r="583" spans="6:6" s="85" customFormat="1">
      <c r="F583" s="61"/>
    </row>
    <row r="584" spans="6:6" s="85" customFormat="1">
      <c r="F584" s="61"/>
    </row>
    <row r="585" spans="6:6" s="85" customFormat="1">
      <c r="F585" s="61"/>
    </row>
    <row r="586" spans="6:6" s="85" customFormat="1">
      <c r="F586" s="61"/>
    </row>
    <row r="587" spans="6:6" s="85" customFormat="1">
      <c r="F587" s="61"/>
    </row>
    <row r="588" spans="6:6" s="85" customFormat="1">
      <c r="F588" s="61"/>
    </row>
    <row r="589" spans="6:6" s="85" customFormat="1">
      <c r="F589" s="61"/>
    </row>
    <row r="590" spans="6:6" s="85" customFormat="1">
      <c r="F590" s="61"/>
    </row>
    <row r="591" spans="6:6" s="85" customFormat="1">
      <c r="F591" s="61"/>
    </row>
    <row r="592" spans="6:6" s="85" customFormat="1">
      <c r="F592" s="61"/>
    </row>
    <row r="593" spans="6:6" s="85" customFormat="1">
      <c r="F593" s="61"/>
    </row>
    <row r="594" spans="6:6" s="85" customFormat="1">
      <c r="F594" s="61"/>
    </row>
    <row r="595" spans="6:6" s="85" customFormat="1">
      <c r="F595" s="61"/>
    </row>
    <row r="596" spans="6:6" s="85" customFormat="1">
      <c r="F596" s="61"/>
    </row>
    <row r="597" spans="6:6" s="85" customFormat="1">
      <c r="F597" s="61"/>
    </row>
    <row r="598" spans="6:6" s="85" customFormat="1">
      <c r="F598" s="61"/>
    </row>
    <row r="599" spans="6:6" s="85" customFormat="1">
      <c r="F599" s="61"/>
    </row>
    <row r="600" spans="6:6" s="85" customFormat="1">
      <c r="F600" s="61"/>
    </row>
    <row r="601" spans="6:6" s="85" customFormat="1">
      <c r="F601" s="61"/>
    </row>
    <row r="602" spans="6:6" s="85" customFormat="1">
      <c r="F602" s="61"/>
    </row>
    <row r="603" spans="6:6" s="85" customFormat="1">
      <c r="F603" s="61"/>
    </row>
    <row r="604" spans="6:6" s="85" customFormat="1">
      <c r="F604" s="61"/>
    </row>
    <row r="605" spans="6:6" s="85" customFormat="1">
      <c r="F605" s="61"/>
    </row>
    <row r="606" spans="6:6" s="85" customFormat="1">
      <c r="F606" s="61"/>
    </row>
    <row r="607" spans="6:6" s="85" customFormat="1">
      <c r="F607" s="61"/>
    </row>
    <row r="608" spans="6:6" s="85" customFormat="1">
      <c r="F608" s="61"/>
    </row>
    <row r="609" spans="6:6" s="85" customFormat="1">
      <c r="F609" s="61"/>
    </row>
    <row r="610" spans="6:6" s="85" customFormat="1">
      <c r="F610" s="61"/>
    </row>
    <row r="611" spans="6:6" s="85" customFormat="1">
      <c r="F611" s="61"/>
    </row>
    <row r="612" spans="6:6" s="85" customFormat="1">
      <c r="F612" s="61"/>
    </row>
    <row r="613" spans="6:6" s="85" customFormat="1">
      <c r="F613" s="61"/>
    </row>
    <row r="614" spans="6:6" s="85" customFormat="1">
      <c r="F614" s="61"/>
    </row>
    <row r="615" spans="6:6" s="85" customFormat="1">
      <c r="F615" s="61"/>
    </row>
    <row r="616" spans="6:6" s="85" customFormat="1">
      <c r="F616" s="61"/>
    </row>
    <row r="617" spans="6:6" s="85" customFormat="1">
      <c r="F617" s="61"/>
    </row>
    <row r="618" spans="6:6" s="85" customFormat="1">
      <c r="F618" s="61"/>
    </row>
    <row r="619" spans="6:6" s="85" customFormat="1">
      <c r="F619" s="61"/>
    </row>
    <row r="620" spans="6:6" s="85" customFormat="1">
      <c r="F620" s="61"/>
    </row>
    <row r="621" spans="6:6" s="85" customFormat="1">
      <c r="F621" s="61"/>
    </row>
    <row r="622" spans="6:6" s="85" customFormat="1">
      <c r="F622" s="61"/>
    </row>
    <row r="623" spans="6:6" s="85" customFormat="1">
      <c r="F623" s="61"/>
    </row>
    <row r="624" spans="6:6" s="85" customFormat="1">
      <c r="F624" s="61"/>
    </row>
    <row r="625" spans="6:6" s="85" customFormat="1">
      <c r="F625" s="61"/>
    </row>
    <row r="626" spans="6:6" s="85" customFormat="1">
      <c r="F626" s="61"/>
    </row>
    <row r="627" spans="6:6" s="85" customFormat="1">
      <c r="F627" s="61"/>
    </row>
    <row r="628" spans="6:6" s="85" customFormat="1">
      <c r="F628" s="61"/>
    </row>
    <row r="629" spans="6:6" s="85" customFormat="1">
      <c r="F629" s="61"/>
    </row>
    <row r="630" spans="6:6" s="85" customFormat="1">
      <c r="F630" s="61"/>
    </row>
    <row r="631" spans="6:6" s="85" customFormat="1">
      <c r="F631" s="61"/>
    </row>
    <row r="632" spans="6:6" s="85" customFormat="1">
      <c r="F632" s="61"/>
    </row>
    <row r="633" spans="6:6" s="85" customFormat="1">
      <c r="F633" s="61"/>
    </row>
    <row r="634" spans="6:6" s="85" customFormat="1">
      <c r="F634" s="61"/>
    </row>
    <row r="635" spans="6:6" s="85" customFormat="1">
      <c r="F635" s="61"/>
    </row>
    <row r="636" spans="6:6" s="85" customFormat="1">
      <c r="F636" s="61"/>
    </row>
    <row r="637" spans="6:6" s="85" customFormat="1">
      <c r="F637" s="61"/>
    </row>
    <row r="638" spans="6:6" s="85" customFormat="1">
      <c r="F638" s="61"/>
    </row>
    <row r="639" spans="6:6" s="85" customFormat="1">
      <c r="F639" s="61"/>
    </row>
    <row r="640" spans="6:6" s="85" customFormat="1">
      <c r="F640" s="61"/>
    </row>
    <row r="641" spans="6:6" s="85" customFormat="1">
      <c r="F641" s="61"/>
    </row>
    <row r="642" spans="6:6" s="85" customFormat="1">
      <c r="F642" s="61"/>
    </row>
    <row r="643" spans="6:6" s="85" customFormat="1">
      <c r="F643" s="61"/>
    </row>
    <row r="644" spans="6:6" s="85" customFormat="1">
      <c r="F644" s="61"/>
    </row>
    <row r="645" spans="6:6" s="85" customFormat="1">
      <c r="F645" s="61"/>
    </row>
    <row r="646" spans="6:6" s="85" customFormat="1">
      <c r="F646" s="61"/>
    </row>
    <row r="647" spans="6:6" s="85" customFormat="1">
      <c r="F647" s="61"/>
    </row>
    <row r="648" spans="6:6" s="85" customFormat="1">
      <c r="F648" s="61"/>
    </row>
    <row r="649" spans="6:6" s="85" customFormat="1">
      <c r="F649" s="61"/>
    </row>
    <row r="650" spans="6:6" s="85" customFormat="1">
      <c r="F650" s="61"/>
    </row>
    <row r="651" spans="6:6" s="85" customFormat="1">
      <c r="F651" s="61"/>
    </row>
    <row r="652" spans="6:6" s="85" customFormat="1">
      <c r="F652" s="61"/>
    </row>
    <row r="653" spans="6:6" s="85" customFormat="1">
      <c r="F653" s="61"/>
    </row>
    <row r="654" spans="6:6" s="85" customFormat="1">
      <c r="F654" s="61"/>
    </row>
    <row r="655" spans="6:6" s="85" customFormat="1">
      <c r="F655" s="61"/>
    </row>
    <row r="656" spans="6:6" s="85" customFormat="1">
      <c r="F656" s="61"/>
    </row>
    <row r="657" spans="6:6" s="85" customFormat="1">
      <c r="F657" s="61"/>
    </row>
    <row r="658" spans="6:6" s="85" customFormat="1">
      <c r="F658" s="61"/>
    </row>
    <row r="659" spans="6:6" s="85" customFormat="1">
      <c r="F659" s="61"/>
    </row>
    <row r="660" spans="6:6" s="85" customFormat="1">
      <c r="F660" s="61"/>
    </row>
    <row r="661" spans="6:6" s="85" customFormat="1">
      <c r="F661" s="61"/>
    </row>
    <row r="662" spans="6:6" s="85" customFormat="1">
      <c r="F662" s="61"/>
    </row>
    <row r="663" spans="6:6" s="85" customFormat="1">
      <c r="F663" s="61"/>
    </row>
    <row r="664" spans="6:6" s="85" customFormat="1">
      <c r="F664" s="61"/>
    </row>
    <row r="665" spans="6:6" s="85" customFormat="1">
      <c r="F665" s="61"/>
    </row>
    <row r="666" spans="6:6" s="85" customFormat="1">
      <c r="F666" s="61"/>
    </row>
  </sheetData>
  <conditionalFormatting sqref="H1:H1048576">
    <cfRule type="cellIs" dxfId="77" priority="5" operator="equal">
      <formula>"Indéterminé"</formula>
    </cfRule>
    <cfRule type="cellIs" dxfId="76" priority="6" operator="equal">
      <formula>"NA"</formula>
    </cfRule>
    <cfRule type="cellIs" dxfId="75" priority="7" operator="equal">
      <formula>"Invalidé"</formula>
    </cfRule>
    <cfRule type="cellIs" dxfId="74" priority="8" operator="equal">
      <formula>"Validé"</formula>
    </cfRule>
  </conditionalFormatting>
  <conditionalFormatting sqref="Q1">
    <cfRule type="cellIs" dxfId="73" priority="1" operator="equal">
      <formula>"Indéterminé"</formula>
    </cfRule>
    <cfRule type="cellIs" dxfId="72" priority="2" operator="equal">
      <formula>"NA"</formula>
    </cfRule>
    <cfRule type="cellIs" dxfId="71" priority="3" operator="equal">
      <formula>"Invalidé"</formula>
    </cfRule>
    <cfRule type="cellIs" dxfId="70" priority="4" operator="equal">
      <formula>"Validé"</formula>
    </cfRule>
  </conditionalFormatting>
  <dataValidations count="4">
    <dataValidation type="list" allowBlank="1" showInputMessage="1" showErrorMessage="1" sqref="Q4:Q109" xr:uid="{7DE58881-B08E-46E0-B11D-5A3BFCA1F0D9}">
      <formula1>Priorité</formula1>
    </dataValidation>
    <dataValidation type="list" allowBlank="1" showInputMessage="1" showErrorMessage="1" sqref="G4:G109" xr:uid="{FF923481-00A9-4554-9D76-E53136E2A271}">
      <formula1>méthode</formula1>
    </dataValidation>
    <dataValidation type="list" allowBlank="1" showInputMessage="1" showErrorMessage="1" sqref="P4:P109" xr:uid="{0C507193-0443-4CF8-BCB5-6B451675661D}">
      <formula1>Difficulte</formula1>
    </dataValidation>
    <dataValidation type="list" allowBlank="1" showInputMessage="1" showErrorMessage="1" sqref="H4:H109" xr:uid="{08C1F1A8-DF3A-427E-A565-52F8A3389F22}">
      <formula1>Etat</formula1>
    </dataValidation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2a1aab8-60ec-4497-94d6-1a36dcd67168">
      <Terms xmlns="http://schemas.microsoft.com/office/infopath/2007/PartnerControls"/>
    </lcf76f155ced4ddcb4097134ff3c332f>
    <TaxCatchAll xmlns="0adfe84f-46f2-4ad7-9681-18fa48a9775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9E9F355AC78C4DB04A1DF63690FB70" ma:contentTypeVersion="14" ma:contentTypeDescription="Crée un document." ma:contentTypeScope="" ma:versionID="43fb80b4f80745b82edcbbc78b7efc00">
  <xsd:schema xmlns:xsd="http://www.w3.org/2001/XMLSchema" xmlns:xs="http://www.w3.org/2001/XMLSchema" xmlns:p="http://schemas.microsoft.com/office/2006/metadata/properties" xmlns:ns2="82a1aab8-60ec-4497-94d6-1a36dcd67168" xmlns:ns3="0adfe84f-46f2-4ad7-9681-18fa48a97754" targetNamespace="http://schemas.microsoft.com/office/2006/metadata/properties" ma:root="true" ma:fieldsID="75181ee92fe819c4fb2daee152e944e1" ns2:_="" ns3:_="">
    <xsd:import namespace="82a1aab8-60ec-4497-94d6-1a36dcd67168"/>
    <xsd:import namespace="0adfe84f-46f2-4ad7-9681-18fa48a977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a1aab8-60ec-4497-94d6-1a36dcd671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48af4f9d-9adc-4f5a-b84e-6fc4270238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dfe84f-46f2-4ad7-9681-18fa48a9775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b9f64d6-6f3b-4fa0-b029-a36bec7e54f5}" ma:internalName="TaxCatchAll" ma:showField="CatchAllData" ma:web="0adfe84f-46f2-4ad7-9681-18fa48a977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98D8E7-D5FB-4D45-974D-B2BB7FDC96E0}">
  <ds:schemaRefs>
    <ds:schemaRef ds:uri="http://schemas.microsoft.com/office/2006/metadata/properties"/>
    <ds:schemaRef ds:uri="http://schemas.microsoft.com/office/infopath/2007/PartnerControls"/>
    <ds:schemaRef ds:uri="0ed84a11-09fe-4ace-b605-7d521dc14ba7"/>
    <ds:schemaRef ds:uri="e8580ba5-f3df-41cc-9728-c8b8ac0caf0e"/>
  </ds:schemaRefs>
</ds:datastoreItem>
</file>

<file path=customXml/itemProps2.xml><?xml version="1.0" encoding="utf-8"?>
<ds:datastoreItem xmlns:ds="http://schemas.openxmlformats.org/officeDocument/2006/customXml" ds:itemID="{700EDFAC-AB74-4BB9-84A6-5BAD395856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867F2-38F8-4A57-A8BB-538D760359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8</vt:i4>
      </vt:variant>
    </vt:vector>
  </HeadingPairs>
  <TitlesOfParts>
    <vt:vector size="23" baseType="lpstr">
      <vt:lpstr>Projet</vt:lpstr>
      <vt:lpstr>Transverse</vt:lpstr>
      <vt:lpstr>Page1</vt:lpstr>
      <vt:lpstr>Page2</vt:lpstr>
      <vt:lpstr>Page3</vt:lpstr>
      <vt:lpstr>Page4</vt:lpstr>
      <vt:lpstr>Page5</vt:lpstr>
      <vt:lpstr>Page6</vt:lpstr>
      <vt:lpstr>Page7</vt:lpstr>
      <vt:lpstr>Page8</vt:lpstr>
      <vt:lpstr>Synthèse</vt:lpstr>
      <vt:lpstr>Récapitulatif</vt:lpstr>
      <vt:lpstr>Licences - Crédits</vt:lpstr>
      <vt:lpstr>Modèle</vt:lpstr>
      <vt:lpstr>Value</vt:lpstr>
      <vt:lpstr>Difficulte</vt:lpstr>
      <vt:lpstr>Etat</vt:lpstr>
      <vt:lpstr>Synthèse!Impression_des_titres</vt:lpstr>
      <vt:lpstr>méthode</vt:lpstr>
      <vt:lpstr>Priorité</vt:lpstr>
      <vt:lpstr>Reproductibilite</vt:lpstr>
      <vt:lpstr>Transverse!TabSyntez</vt:lpstr>
      <vt:lpstr>TabSyntez</vt:lpstr>
    </vt:vector>
  </TitlesOfParts>
  <Manager/>
  <Company>Tanaguru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Grille d'évaluation RGAA 4 par critères</dc:title>
  <dc:subject/>
  <dc:creator>Sarah BAJU</dc:creator>
  <cp:keywords/>
  <dc:description/>
  <cp:lastModifiedBy>Robert Solene</cp:lastModifiedBy>
  <cp:revision/>
  <dcterms:created xsi:type="dcterms:W3CDTF">2013-05-22T15:37:01Z</dcterms:created>
  <dcterms:modified xsi:type="dcterms:W3CDTF">2025-09-15T13:50:48Z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0x010100D89E9F355AC78C4DB04A1DF63690FB70</vt:lpwstr>
  </property>
  <property fmtid="{D5CDD505-2E9C-101B-9397-08002B2CF9AE}" pid="3" name="MediaServiceImageTags">
    <vt:lpwstr/>
  </property>
  <property fmtid="{D5CDD505-2E9C-101B-9397-08002B2CF9AE}" pid="4" name="Order">
    <vt:r8>15600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